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Saldo Histórico Anual\Español\"/>
    </mc:Choice>
  </mc:AlternateContent>
  <xr:revisionPtr revIDLastSave="0" documentId="13_ncr:1_{D407E964-75A0-4256-A594-54941403D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GRANDES ACREEDORES" sheetId="2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[1]C!#REF!</definedName>
    <definedName name="__123Graph_A" hidden="1">[1]C!#REF!</definedName>
    <definedName name="__123Graph_B" localSheetId="0" hidden="1">[1]C!#REF!</definedName>
    <definedName name="__123Graph_B" hidden="1">[1]C!#REF!</definedName>
    <definedName name="__123Graph_C" localSheetId="0" hidden="1">[1]C!#REF!</definedName>
    <definedName name="__123Graph_C" hidden="1">[1]C!#REF!</definedName>
    <definedName name="__123Graph_E" localSheetId="0" hidden="1">[1]C!#REF!</definedName>
    <definedName name="__123Graph_E" hidden="1">[1]C!#REF!</definedName>
    <definedName name="__123Graph_F" localSheetId="0" hidden="1">[1]C!#REF!</definedName>
    <definedName name="__123Graph_F" hidden="1">[1]C!#REF!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[2]Tablas!$IV$1:$IV$2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 localSheetId="0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 localSheetId="0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 localSheetId="0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 localSheetId="0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'[3]Evolución Deuda Ene-jun 2004'!#REF!</definedName>
    <definedName name="RESUMEN">'[3]Evolución Deuda Ene-jun 2004'!#REF!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66" i="2" l="1"/>
  <c r="AN72" i="2"/>
  <c r="AM66" i="2"/>
  <c r="AK66" i="2" l="1"/>
  <c r="AG66" i="2"/>
  <c r="AI66" i="2" l="1"/>
  <c r="Z51" i="2" l="1"/>
  <c r="Z52" i="2"/>
  <c r="Z53" i="2"/>
  <c r="Z54" i="2"/>
  <c r="Z55" i="2"/>
  <c r="Z58" i="2"/>
  <c r="Z59" i="2"/>
  <c r="Z56" i="2"/>
  <c r="Z60" i="2"/>
  <c r="Z61" i="2"/>
  <c r="Z62" i="2"/>
  <c r="Z50" i="2"/>
  <c r="Z45" i="2"/>
  <c r="Z44" i="2"/>
  <c r="Z43" i="2"/>
  <c r="Z42" i="2"/>
  <c r="Z32" i="2"/>
  <c r="Z37" i="2"/>
  <c r="Z36" i="2"/>
  <c r="Z35" i="2"/>
  <c r="Z34" i="2"/>
  <c r="Z33" i="2"/>
  <c r="Z31" i="2"/>
  <c r="Z30" i="2"/>
  <c r="Z29" i="2"/>
  <c r="Z28" i="2"/>
  <c r="Z21" i="2"/>
  <c r="Z22" i="2"/>
  <c r="Z23" i="2"/>
  <c r="Z24" i="2"/>
  <c r="Z25" i="2"/>
  <c r="Z20" i="2"/>
  <c r="Z63" i="2" l="1"/>
  <c r="J70" i="2" l="1"/>
  <c r="J68" i="2"/>
  <c r="J50" i="2"/>
  <c r="J51" i="2"/>
  <c r="J52" i="2"/>
  <c r="J53" i="2"/>
  <c r="J54" i="2"/>
  <c r="J55" i="2"/>
  <c r="J58" i="2"/>
  <c r="J59" i="2"/>
  <c r="J56" i="2"/>
  <c r="J60" i="2"/>
  <c r="J61" i="2"/>
  <c r="J62" i="2"/>
  <c r="J47" i="2"/>
  <c r="J44" i="2"/>
  <c r="J43" i="2"/>
  <c r="J42" i="2"/>
  <c r="J39" i="2"/>
  <c r="J37" i="2"/>
  <c r="J35" i="2"/>
  <c r="J34" i="2"/>
  <c r="J33" i="2"/>
  <c r="J32" i="2"/>
  <c r="J31" i="2"/>
  <c r="J30" i="2"/>
  <c r="J29" i="2"/>
  <c r="J28" i="2"/>
  <c r="J21" i="2"/>
  <c r="J22" i="2"/>
  <c r="J23" i="2"/>
  <c r="J24" i="2"/>
  <c r="J20" i="2"/>
  <c r="I36" i="2"/>
  <c r="J36" i="2" s="1"/>
  <c r="H25" i="2"/>
  <c r="H22" i="2"/>
  <c r="H23" i="2"/>
  <c r="H24" i="2"/>
  <c r="H21" i="2"/>
  <c r="H20" i="2"/>
  <c r="H45" i="2"/>
  <c r="H39" i="2"/>
  <c r="H43" i="2"/>
  <c r="H44" i="2"/>
  <c r="H42" i="2"/>
  <c r="H37" i="2"/>
  <c r="H34" i="2"/>
  <c r="H29" i="2"/>
  <c r="H30" i="2"/>
  <c r="H31" i="2"/>
  <c r="H32" i="2"/>
  <c r="H33" i="2"/>
  <c r="H28" i="2"/>
  <c r="G36" i="2" l="1"/>
  <c r="H36" i="2" l="1"/>
  <c r="AE66" i="2" l="1"/>
  <c r="AC66" i="2"/>
</calcChain>
</file>

<file path=xl/sharedStrings.xml><?xml version="1.0" encoding="utf-8"?>
<sst xmlns="http://schemas.openxmlformats.org/spreadsheetml/2006/main" count="154" uniqueCount="74">
  <si>
    <t>US$</t>
  </si>
  <si>
    <t>%</t>
  </si>
  <si>
    <t>FMI</t>
  </si>
  <si>
    <t>.</t>
  </si>
  <si>
    <t>MINISTERIO DE HACIENDA</t>
  </si>
  <si>
    <t>Deuda del Sector Público No Financiero por Acreedor</t>
  </si>
  <si>
    <t>(en millones de dólares US$, y como % del total de deuda del sector público no financiero)</t>
  </si>
  <si>
    <t>FUENTE DE DEUDA/ACREEDOR</t>
  </si>
  <si>
    <t>DEUDA EXTERNA</t>
  </si>
  <si>
    <t>Acreedores Oficiales:</t>
  </si>
  <si>
    <t>Deuda Multilateral:</t>
  </si>
  <si>
    <t>BID</t>
  </si>
  <si>
    <t>Banco Mundial</t>
  </si>
  <si>
    <t>CAF</t>
  </si>
  <si>
    <t>Otros</t>
  </si>
  <si>
    <t>Total deuda multilateral</t>
  </si>
  <si>
    <t>Deuda Bilateral:</t>
  </si>
  <si>
    <t>Brasil</t>
  </si>
  <si>
    <t>Estados Unidos</t>
  </si>
  <si>
    <t>España</t>
  </si>
  <si>
    <t xml:space="preserve">Japón </t>
  </si>
  <si>
    <t xml:space="preserve">Venezuela </t>
  </si>
  <si>
    <t>De los cuales Acuerdo Petrocaribe</t>
  </si>
  <si>
    <t>Otros países</t>
  </si>
  <si>
    <t>Total deuda bilateral</t>
  </si>
  <si>
    <t>Total deuda oficial</t>
  </si>
  <si>
    <t>Acreedores Privados:</t>
  </si>
  <si>
    <t>Banca</t>
  </si>
  <si>
    <t xml:space="preserve">Bonos </t>
  </si>
  <si>
    <t>Suplidores</t>
  </si>
  <si>
    <t>Total deuda privada</t>
  </si>
  <si>
    <t xml:space="preserve">Total deuda externa </t>
  </si>
  <si>
    <t>DEUDA INTERNA</t>
  </si>
  <si>
    <t xml:space="preserve">Bonos del Tesoro (Ley 172-03) </t>
  </si>
  <si>
    <t xml:space="preserve">Bonos del Tesoro (Ley 119-05) </t>
  </si>
  <si>
    <t xml:space="preserve">Bonos del Tesoro (Ley 120-05) </t>
  </si>
  <si>
    <t xml:space="preserve">Bonos del Tesoro (Ley 121-05) </t>
  </si>
  <si>
    <t>Bonos del Tesoro (Ley 359-07)</t>
  </si>
  <si>
    <t>Bonos de Recap (Ley 167-07)</t>
  </si>
  <si>
    <t>Bonos del Tesoro (Ley 490-08)</t>
  </si>
  <si>
    <t>Bancos Comerciales</t>
  </si>
  <si>
    <t>Total deuda interna</t>
  </si>
  <si>
    <t>RESUMEN</t>
  </si>
  <si>
    <t>Deuda Externa</t>
  </si>
  <si>
    <t>Deuda Interna</t>
  </si>
  <si>
    <t>Total Deuda Pública</t>
  </si>
  <si>
    <t>(1) A partir del 2006 la partida de bonos incluye los bonos Brady's.</t>
  </si>
  <si>
    <t>2015*</t>
  </si>
  <si>
    <t>2016*</t>
  </si>
  <si>
    <t>2017*</t>
  </si>
  <si>
    <t>**Durante Octubre del 2017 se hizo revisión de los saldos históricos.</t>
  </si>
  <si>
    <t>Francia</t>
  </si>
  <si>
    <t>De los cuales AFD</t>
  </si>
  <si>
    <t>Bonos CDEEE (Ley 175-12)</t>
  </si>
  <si>
    <t>Bonos Deuda Administrativa (Ley 193-11 y 353-11)</t>
  </si>
  <si>
    <t>2018</t>
  </si>
  <si>
    <t>Bonos Emitidos MH</t>
  </si>
  <si>
    <t>(3) Corresponde a canje de título.</t>
  </si>
  <si>
    <t>2019</t>
  </si>
  <si>
    <t>2020</t>
  </si>
  <si>
    <t>DIRECCIÓN GENERAL DE CRÉDITO PÚBLICO</t>
  </si>
  <si>
    <t>REPÚBLICA DOMINICANA</t>
  </si>
  <si>
    <t>cifras preliminares*</t>
  </si>
  <si>
    <t>2021</t>
  </si>
  <si>
    <t>2022</t>
  </si>
  <si>
    <r>
      <t xml:space="preserve">Título Canjeado </t>
    </r>
    <r>
      <rPr>
        <vertAlign val="superscript"/>
        <sz val="10"/>
        <rFont val="Arial"/>
        <family val="2"/>
      </rPr>
      <t>3/</t>
    </r>
  </si>
  <si>
    <r>
      <t xml:space="preserve">Deuda/PIB   </t>
    </r>
    <r>
      <rPr>
        <b/>
        <vertAlign val="superscript"/>
        <sz val="10"/>
        <rFont val="Arial"/>
        <family val="2"/>
      </rPr>
      <t>2/</t>
    </r>
  </si>
  <si>
    <r>
      <t xml:space="preserve">% PIB </t>
    </r>
    <r>
      <rPr>
        <b/>
        <vertAlign val="superscript"/>
        <sz val="10"/>
        <rFont val="Arial"/>
        <family val="2"/>
      </rPr>
      <t>2/</t>
    </r>
  </si>
  <si>
    <r>
      <t xml:space="preserve">Otros Instrumentos </t>
    </r>
    <r>
      <rPr>
        <vertAlign val="superscript"/>
        <sz val="10"/>
        <rFont val="Arial"/>
        <family val="2"/>
      </rPr>
      <t>4/</t>
    </r>
  </si>
  <si>
    <t>(4) Deuda contemplada en la Ley No. 160-13 de Racionalización de Operaciones con el Banco de Reservas. Cifras suministradas por el Banco de Reservas de la República Dominicana.</t>
  </si>
  <si>
    <t>2024*</t>
  </si>
  <si>
    <t xml:space="preserve">(2) PIB base 2007. Ratios de deuda/PIB actualizados de acuerdo a las cifras de PIB nominal consensuado por el Banco Central, MEPyD y Ministerio de Hacienda el 21 de agosto del 2024. </t>
  </si>
  <si>
    <t>*Cifras actualizadas en enero 2025.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</si>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</sst>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(* #,##0.0_);_(* \(#,##0.0\);_(* &quot;-&quot;?_);_(@_)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  <numFmt numFmtId="178" formatCode="0.000000000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8" tint="-0.249977111117893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6365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5">
    <xf numFmtId="0" fontId="0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8" fillId="0" borderId="1">
      <protection hidden="1"/>
    </xf>
    <xf numFmtId="0" fontId="9" fillId="2" borderId="1" applyNumberFormat="0" applyFont="0" applyBorder="0" applyAlignment="0" applyProtection="0">
      <protection hidden="1"/>
    </xf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11" fillId="0" borderId="1">
      <alignment horizontal="left"/>
      <protection locked="0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4" fillId="0" borderId="0"/>
    <xf numFmtId="39" fontId="14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174" fontId="12" fillId="0" borderId="0" applyFill="0" applyBorder="0" applyAlignment="0" applyProtection="0">
      <alignment horizontal="right"/>
    </xf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0" fontId="4" fillId="3" borderId="9" applyNumberFormat="0" applyFont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15" fillId="0" borderId="1" applyNumberFormat="0" applyFill="0" applyBorder="0" applyAlignment="0" applyProtection="0">
      <protection hidden="1"/>
    </xf>
    <xf numFmtId="0" fontId="16" fillId="2" borderId="1"/>
  </cellStyleXfs>
  <cellXfs count="168">
    <xf numFmtId="0" fontId="0" fillId="0" borderId="0" xfId="0"/>
    <xf numFmtId="0" fontId="2" fillId="0" borderId="0" xfId="242"/>
    <xf numFmtId="0" fontId="2" fillId="0" borderId="0" xfId="242" applyAlignment="1">
      <alignment vertical="center"/>
    </xf>
    <xf numFmtId="43" fontId="2" fillId="0" borderId="0" xfId="8" applyFont="1" applyAlignment="1">
      <alignment vertical="center"/>
    </xf>
    <xf numFmtId="43" fontId="2" fillId="0" borderId="0" xfId="242" applyNumberFormat="1" applyAlignment="1">
      <alignment vertical="center"/>
    </xf>
    <xf numFmtId="164" fontId="2" fillId="0" borderId="0" xfId="242" applyNumberFormat="1" applyAlignment="1">
      <alignment vertical="center"/>
    </xf>
    <xf numFmtId="43" fontId="2" fillId="0" borderId="0" xfId="111" applyFont="1"/>
    <xf numFmtId="165" fontId="2" fillId="0" borderId="0" xfId="625" applyNumberFormat="1" applyFont="1" applyAlignment="1">
      <alignment vertical="center"/>
    </xf>
    <xf numFmtId="0" fontId="3" fillId="0" borderId="0" xfId="242" applyFont="1"/>
    <xf numFmtId="0" fontId="3" fillId="0" borderId="0" xfId="242" applyFont="1" applyAlignment="1">
      <alignment vertical="top" wrapText="1"/>
    </xf>
    <xf numFmtId="0" fontId="2" fillId="0" borderId="0" xfId="242" applyAlignment="1">
      <alignment vertical="top" wrapText="1"/>
    </xf>
    <xf numFmtId="43" fontId="2" fillId="0" borderId="0" xfId="111" applyFont="1" applyFill="1" applyAlignment="1">
      <alignment vertical="top" wrapText="1"/>
    </xf>
    <xf numFmtId="0" fontId="2" fillId="0" borderId="0" xfId="242" applyAlignment="1">
      <alignment vertical="center" wrapText="1"/>
    </xf>
    <xf numFmtId="43" fontId="2" fillId="0" borderId="0" xfId="111" applyFont="1" applyFill="1" applyAlignment="1">
      <alignment vertical="center" wrapText="1"/>
    </xf>
    <xf numFmtId="43" fontId="2" fillId="0" borderId="0" xfId="111" applyFont="1" applyAlignment="1">
      <alignment vertical="center" wrapText="1"/>
    </xf>
    <xf numFmtId="0" fontId="2" fillId="0" borderId="0" xfId="242" applyAlignment="1">
      <alignment horizontal="left" vertical="top" wrapText="1" indent="2"/>
    </xf>
    <xf numFmtId="167" fontId="2" fillId="0" borderId="0" xfId="83" applyNumberFormat="1" applyFont="1" applyFill="1" applyAlignment="1">
      <alignment horizontal="center"/>
    </xf>
    <xf numFmtId="167" fontId="2" fillId="0" borderId="0" xfId="83" applyNumberFormat="1" applyFont="1" applyBorder="1" applyAlignment="1">
      <alignment vertical="center"/>
    </xf>
    <xf numFmtId="167" fontId="2" fillId="0" borderId="0" xfId="83" applyNumberFormat="1" applyFont="1" applyFill="1" applyBorder="1" applyAlignment="1">
      <alignment vertical="center"/>
    </xf>
    <xf numFmtId="167" fontId="2" fillId="0" borderId="0" xfId="82" applyNumberFormat="1" applyFont="1" applyFill="1" applyBorder="1" applyAlignment="1">
      <alignment vertical="center"/>
    </xf>
    <xf numFmtId="166" fontId="2" fillId="0" borderId="0" xfId="111" applyNumberFormat="1" applyFont="1" applyFill="1" applyAlignment="1">
      <alignment vertical="center" wrapText="1"/>
    </xf>
    <xf numFmtId="0" fontId="3" fillId="0" borderId="0" xfId="242" applyFont="1" applyAlignment="1">
      <alignment horizontal="left" vertical="top" wrapText="1" indent="2"/>
    </xf>
    <xf numFmtId="167" fontId="3" fillId="0" borderId="2" xfId="83" applyNumberFormat="1" applyFont="1" applyFill="1" applyBorder="1" applyAlignment="1">
      <alignment horizontal="center"/>
    </xf>
    <xf numFmtId="167" fontId="3" fillId="0" borderId="2" xfId="83" applyNumberFormat="1" applyFont="1" applyBorder="1" applyAlignment="1">
      <alignment vertical="center"/>
    </xf>
    <xf numFmtId="167" fontId="2" fillId="0" borderId="0" xfId="83" applyNumberFormat="1" applyFont="1" applyFill="1" applyAlignment="1">
      <alignment horizontal="center" vertical="top" wrapText="1"/>
    </xf>
    <xf numFmtId="167" fontId="2" fillId="0" borderId="0" xfId="83" applyNumberFormat="1" applyFont="1" applyFill="1" applyAlignment="1">
      <alignment vertical="center" wrapText="1"/>
    </xf>
    <xf numFmtId="0" fontId="21" fillId="0" borderId="0" xfId="242" applyFont="1" applyAlignment="1">
      <alignment horizontal="left" vertical="top" wrapText="1" indent="4"/>
    </xf>
    <xf numFmtId="167" fontId="2" fillId="0" borderId="0" xfId="83" applyNumberFormat="1" applyFont="1" applyFill="1" applyBorder="1" applyAlignment="1">
      <alignment horizontal="center" wrapText="1"/>
    </xf>
    <xf numFmtId="167" fontId="2" fillId="0" borderId="0" xfId="83" applyNumberFormat="1" applyFont="1" applyFill="1" applyBorder="1" applyAlignment="1">
      <alignment horizontal="center"/>
    </xf>
    <xf numFmtId="167" fontId="3" fillId="0" borderId="2" xfId="83" applyNumberFormat="1" applyFont="1" applyFill="1" applyBorder="1" applyAlignment="1">
      <alignment vertical="center"/>
    </xf>
    <xf numFmtId="167" fontId="2" fillId="0" borderId="2" xfId="83" applyNumberFormat="1" applyFont="1" applyFill="1" applyBorder="1" applyAlignment="1">
      <alignment horizontal="center" wrapText="1"/>
    </xf>
    <xf numFmtId="167" fontId="2" fillId="0" borderId="2" xfId="83" applyNumberFormat="1" applyFont="1" applyFill="1" applyBorder="1" applyAlignment="1">
      <alignment horizontal="center"/>
    </xf>
    <xf numFmtId="167" fontId="2" fillId="0" borderId="2" xfId="83" applyNumberFormat="1" applyFont="1" applyFill="1" applyBorder="1" applyAlignment="1">
      <alignment vertical="center" wrapText="1"/>
    </xf>
    <xf numFmtId="167" fontId="3" fillId="0" borderId="3" xfId="83" applyNumberFormat="1" applyFont="1" applyFill="1" applyBorder="1" applyAlignment="1">
      <alignment horizontal="center" wrapText="1"/>
    </xf>
    <xf numFmtId="167" fontId="3" fillId="0" borderId="3" xfId="83" applyNumberFormat="1" applyFont="1" applyFill="1" applyBorder="1" applyAlignment="1">
      <alignment horizontal="center"/>
    </xf>
    <xf numFmtId="167" fontId="3" fillId="0" borderId="2" xfId="83" applyNumberFormat="1" applyFont="1" applyFill="1" applyBorder="1" applyAlignment="1">
      <alignment horizontal="center" wrapText="1"/>
    </xf>
    <xf numFmtId="0" fontId="5" fillId="0" borderId="0" xfId="242" applyFont="1" applyAlignment="1">
      <alignment horizontal="left" vertical="top" wrapText="1" indent="2"/>
    </xf>
    <xf numFmtId="167" fontId="5" fillId="0" borderId="3" xfId="83" applyNumberFormat="1" applyFont="1" applyFill="1" applyBorder="1" applyAlignment="1">
      <alignment horizontal="center" wrapText="1"/>
    </xf>
    <xf numFmtId="167" fontId="5" fillId="0" borderId="3" xfId="83" applyNumberFormat="1" applyFont="1" applyFill="1" applyBorder="1" applyAlignment="1">
      <alignment horizontal="center"/>
    </xf>
    <xf numFmtId="167" fontId="5" fillId="0" borderId="3" xfId="83" applyNumberFormat="1" applyFont="1" applyFill="1" applyBorder="1" applyAlignment="1">
      <alignment vertical="center"/>
    </xf>
    <xf numFmtId="167" fontId="2" fillId="0" borderId="0" xfId="83" applyNumberFormat="1" applyFont="1" applyFill="1" applyAlignment="1">
      <alignment horizontal="center" wrapText="1"/>
    </xf>
    <xf numFmtId="167" fontId="2" fillId="0" borderId="0" xfId="83" applyNumberFormat="1" applyFont="1" applyFill="1" applyAlignment="1">
      <alignment horizontal="center" vertical="top"/>
    </xf>
    <xf numFmtId="168" fontId="2" fillId="0" borderId="0" xfId="111" applyNumberFormat="1" applyFont="1" applyFill="1" applyAlignment="1">
      <alignment horizontal="center" wrapText="1"/>
    </xf>
    <xf numFmtId="168" fontId="2" fillId="0" borderId="0" xfId="111" applyNumberFormat="1" applyFont="1" applyAlignment="1">
      <alignment horizontal="center" wrapText="1"/>
    </xf>
    <xf numFmtId="166" fontId="2" fillId="0" borderId="0" xfId="111" applyNumberFormat="1" applyFont="1" applyAlignment="1">
      <alignment vertical="center" wrapText="1"/>
    </xf>
    <xf numFmtId="168" fontId="2" fillId="0" borderId="0" xfId="111" applyNumberFormat="1" applyFont="1" applyFill="1" applyBorder="1" applyAlignment="1">
      <alignment horizontal="center" wrapText="1"/>
    </xf>
    <xf numFmtId="168" fontId="2" fillId="0" borderId="0" xfId="111" applyNumberFormat="1" applyFont="1" applyBorder="1" applyAlignment="1">
      <alignment horizontal="center" wrapText="1"/>
    </xf>
    <xf numFmtId="166" fontId="2" fillId="0" borderId="0" xfId="111" applyNumberFormat="1" applyFont="1" applyFill="1" applyBorder="1" applyAlignment="1">
      <alignment vertical="center" wrapText="1"/>
    </xf>
    <xf numFmtId="166" fontId="2" fillId="0" borderId="0" xfId="111" applyNumberFormat="1" applyFont="1" applyBorder="1" applyAlignment="1">
      <alignment vertical="center" wrapText="1"/>
    </xf>
    <xf numFmtId="166" fontId="2" fillId="0" borderId="0" xfId="111" applyNumberFormat="1" applyFont="1" applyFill="1" applyBorder="1" applyAlignment="1">
      <alignment horizontal="right" vertical="center" wrapText="1"/>
    </xf>
    <xf numFmtId="164" fontId="2" fillId="0" borderId="0" xfId="8" applyNumberFormat="1" applyFont="1" applyBorder="1" applyAlignment="1">
      <alignment horizontal="right" wrapText="1"/>
    </xf>
    <xf numFmtId="166" fontId="2" fillId="0" borderId="0" xfId="111" applyNumberFormat="1" applyFont="1" applyFill="1" applyBorder="1" applyAlignment="1">
      <alignment horizontal="right" wrapText="1"/>
    </xf>
    <xf numFmtId="166" fontId="2" fillId="0" borderId="0" xfId="111" applyNumberFormat="1" applyFont="1" applyBorder="1" applyAlignment="1">
      <alignment horizontal="right" wrapText="1"/>
    </xf>
    <xf numFmtId="166" fontId="2" fillId="0" borderId="0" xfId="111" applyNumberFormat="1" applyFont="1" applyAlignment="1">
      <alignment horizontal="right" wrapText="1"/>
    </xf>
    <xf numFmtId="164" fontId="2" fillId="0" borderId="0" xfId="8" applyNumberFormat="1" applyFont="1" applyAlignment="1">
      <alignment horizontal="right" vertical="top" wrapText="1"/>
    </xf>
    <xf numFmtId="166" fontId="2" fillId="0" borderId="0" xfId="111" applyNumberFormat="1" applyFont="1" applyAlignment="1">
      <alignment horizontal="right" vertical="center" wrapText="1"/>
    </xf>
    <xf numFmtId="166" fontId="2" fillId="0" borderId="0" xfId="111" applyNumberFormat="1" applyFont="1" applyBorder="1" applyAlignment="1">
      <alignment horizontal="right"/>
    </xf>
    <xf numFmtId="166" fontId="2" fillId="0" borderId="0" xfId="111" applyNumberFormat="1" applyFont="1" applyFill="1" applyAlignment="1">
      <alignment horizontal="right" wrapText="1"/>
    </xf>
    <xf numFmtId="166" fontId="2" fillId="0" borderId="0" xfId="242" applyNumberFormat="1" applyAlignment="1">
      <alignment horizontal="right"/>
    </xf>
    <xf numFmtId="4" fontId="2" fillId="0" borderId="0" xfId="242" applyNumberFormat="1" applyAlignment="1">
      <alignment horizontal="right" vertical="center"/>
    </xf>
    <xf numFmtId="166" fontId="2" fillId="0" borderId="0" xfId="242" applyNumberFormat="1" applyAlignment="1">
      <alignment horizontal="right" vertical="center"/>
    </xf>
    <xf numFmtId="4" fontId="2" fillId="0" borderId="0" xfId="242" applyNumberFormat="1" applyAlignment="1">
      <alignment horizontal="center" vertical="center"/>
    </xf>
    <xf numFmtId="166" fontId="2" fillId="0" borderId="0" xfId="242" applyNumberFormat="1" applyAlignment="1">
      <alignment horizontal="center" vertical="center"/>
    </xf>
    <xf numFmtId="164" fontId="3" fillId="0" borderId="0" xfId="8" applyNumberFormat="1" applyFont="1" applyAlignment="1">
      <alignment horizontal="right"/>
    </xf>
    <xf numFmtId="164" fontId="3" fillId="0" borderId="0" xfId="8" applyNumberFormat="1" applyFont="1" applyAlignment="1">
      <alignment horizontal="right" vertical="top" wrapText="1"/>
    </xf>
    <xf numFmtId="166" fontId="3" fillId="0" borderId="0" xfId="111" applyNumberFormat="1" applyFont="1" applyAlignment="1">
      <alignment horizontal="center" vertical="center" wrapText="1"/>
    </xf>
    <xf numFmtId="0" fontId="2" fillId="0" borderId="4" xfId="242" applyBorder="1"/>
    <xf numFmtId="43" fontId="2" fillId="0" borderId="4" xfId="111" applyFont="1" applyBorder="1" applyAlignment="1"/>
    <xf numFmtId="43" fontId="2" fillId="0" borderId="4" xfId="111" applyFont="1" applyBorder="1"/>
    <xf numFmtId="43" fontId="2" fillId="0" borderId="4" xfId="111" applyFont="1" applyBorder="1" applyAlignment="1">
      <alignment vertical="center"/>
    </xf>
    <xf numFmtId="43" fontId="2" fillId="0" borderId="0" xfId="111" applyFont="1" applyBorder="1" applyAlignment="1"/>
    <xf numFmtId="43" fontId="2" fillId="0" borderId="0" xfId="111" applyFont="1" applyBorder="1"/>
    <xf numFmtId="43" fontId="2" fillId="0" borderId="0" xfId="111" applyFont="1" applyBorder="1" applyAlignment="1">
      <alignment vertical="center"/>
    </xf>
    <xf numFmtId="0" fontId="6" fillId="0" borderId="0" xfId="0" applyFont="1"/>
    <xf numFmtId="165" fontId="2" fillId="0" borderId="0" xfId="615" applyNumberFormat="1" applyFont="1" applyAlignment="1">
      <alignment vertical="center"/>
    </xf>
    <xf numFmtId="10" fontId="2" fillId="0" borderId="0" xfId="616" applyNumberFormat="1" applyFont="1"/>
    <xf numFmtId="166" fontId="2" fillId="0" borderId="0" xfId="625" applyNumberFormat="1" applyFont="1" applyAlignment="1">
      <alignment vertical="center"/>
    </xf>
    <xf numFmtId="10" fontId="2" fillId="0" borderId="0" xfId="627" applyNumberFormat="1" applyFont="1"/>
    <xf numFmtId="10" fontId="2" fillId="0" borderId="0" xfId="242" applyNumberFormat="1"/>
    <xf numFmtId="0" fontId="3" fillId="0" borderId="0" xfId="242" applyFont="1" applyAlignment="1">
      <alignment vertical="center"/>
    </xf>
    <xf numFmtId="167" fontId="2" fillId="0" borderId="0" xfId="83" applyNumberFormat="1" applyFont="1" applyFill="1" applyBorder="1" applyAlignment="1"/>
    <xf numFmtId="167" fontId="2" fillId="0" borderId="0" xfId="83" applyNumberFormat="1" applyFont="1" applyFill="1" applyAlignment="1">
      <alignment wrapText="1"/>
    </xf>
    <xf numFmtId="167" fontId="2" fillId="0" borderId="0" xfId="83" applyNumberFormat="1" applyFont="1" applyAlignment="1">
      <alignment wrapText="1"/>
    </xf>
    <xf numFmtId="166" fontId="2" fillId="0" borderId="0" xfId="242" applyNumberFormat="1" applyAlignment="1">
      <alignment vertical="center"/>
    </xf>
    <xf numFmtId="167" fontId="2" fillId="0" borderId="0" xfId="84" applyNumberFormat="1" applyFont="1" applyFill="1" applyBorder="1" applyAlignment="1">
      <alignment vertical="center"/>
    </xf>
    <xf numFmtId="167" fontId="3" fillId="0" borderId="2" xfId="84" applyNumberFormat="1" applyFont="1" applyFill="1" applyBorder="1" applyAlignment="1">
      <alignment horizontal="center"/>
    </xf>
    <xf numFmtId="167" fontId="2" fillId="0" borderId="0" xfId="84" applyNumberFormat="1" applyFont="1" applyFill="1" applyAlignment="1">
      <alignment horizontal="center"/>
    </xf>
    <xf numFmtId="167" fontId="2" fillId="0" borderId="0" xfId="84" applyNumberFormat="1" applyFont="1" applyFill="1" applyBorder="1" applyAlignment="1">
      <alignment horizontal="center"/>
    </xf>
    <xf numFmtId="167" fontId="3" fillId="0" borderId="2" xfId="84" applyNumberFormat="1" applyFont="1" applyFill="1" applyBorder="1" applyAlignment="1">
      <alignment vertical="center"/>
    </xf>
    <xf numFmtId="167" fontId="2" fillId="0" borderId="2" xfId="84" applyNumberFormat="1" applyFont="1" applyFill="1" applyBorder="1" applyAlignment="1">
      <alignment vertical="center" wrapText="1"/>
    </xf>
    <xf numFmtId="167" fontId="2" fillId="0" borderId="0" xfId="84" applyNumberFormat="1" applyFont="1" applyAlignment="1">
      <alignment vertical="center"/>
    </xf>
    <xf numFmtId="167" fontId="5" fillId="0" borderId="3" xfId="84" applyNumberFormat="1" applyFont="1" applyFill="1" applyBorder="1" applyAlignment="1">
      <alignment vertical="center"/>
    </xf>
    <xf numFmtId="167" fontId="21" fillId="0" borderId="0" xfId="83" applyNumberFormat="1" applyFont="1" applyFill="1" applyAlignment="1">
      <alignment horizontal="center" vertical="center"/>
    </xf>
    <xf numFmtId="167" fontId="2" fillId="0" borderId="0" xfId="84" applyNumberFormat="1" applyFont="1" applyFill="1" applyAlignment="1">
      <alignment vertical="center" wrapText="1"/>
    </xf>
    <xf numFmtId="167" fontId="2" fillId="0" borderId="0" xfId="84" applyNumberFormat="1" applyFont="1" applyFill="1" applyBorder="1" applyAlignment="1"/>
    <xf numFmtId="167" fontId="2" fillId="0" borderId="0" xfId="84" applyNumberFormat="1" applyFont="1" applyBorder="1" applyAlignment="1"/>
    <xf numFmtId="167" fontId="3" fillId="0" borderId="2" xfId="84" applyNumberFormat="1" applyFont="1" applyBorder="1" applyAlignment="1"/>
    <xf numFmtId="167" fontId="2" fillId="0" borderId="0" xfId="84" applyNumberFormat="1" applyFont="1" applyAlignment="1">
      <alignment wrapText="1"/>
    </xf>
    <xf numFmtId="167" fontId="3" fillId="0" borderId="2" xfId="84" applyNumberFormat="1" applyFont="1" applyFill="1" applyBorder="1" applyAlignment="1"/>
    <xf numFmtId="167" fontId="2" fillId="0" borderId="2" xfId="84" applyNumberFormat="1" applyFont="1" applyBorder="1" applyAlignment="1">
      <alignment wrapText="1"/>
    </xf>
    <xf numFmtId="167" fontId="3" fillId="0" borderId="3" xfId="84" applyNumberFormat="1" applyFont="1" applyFill="1" applyBorder="1" applyAlignment="1">
      <alignment horizontal="center" wrapText="1"/>
    </xf>
    <xf numFmtId="167" fontId="3" fillId="0" borderId="3" xfId="84" applyNumberFormat="1" applyFont="1" applyFill="1" applyBorder="1" applyAlignment="1">
      <alignment horizontal="center"/>
    </xf>
    <xf numFmtId="167" fontId="3" fillId="0" borderId="2" xfId="84" applyNumberFormat="1" applyFont="1" applyFill="1" applyBorder="1" applyAlignment="1">
      <alignment horizontal="center" wrapText="1"/>
    </xf>
    <xf numFmtId="167" fontId="5" fillId="0" borderId="3" xfId="84" applyNumberFormat="1" applyFont="1" applyFill="1" applyBorder="1" applyAlignment="1">
      <alignment horizontal="center" wrapText="1"/>
    </xf>
    <xf numFmtId="167" fontId="5" fillId="0" borderId="3" xfId="84" applyNumberFormat="1" applyFont="1" applyBorder="1" applyAlignment="1"/>
    <xf numFmtId="167" fontId="2" fillId="0" borderId="0" xfId="84" applyNumberFormat="1" applyFont="1" applyAlignment="1"/>
    <xf numFmtId="168" fontId="0" fillId="0" borderId="0" xfId="0" applyNumberFormat="1"/>
    <xf numFmtId="178" fontId="2" fillId="0" borderId="0" xfId="242" applyNumberFormat="1" applyAlignment="1">
      <alignment vertical="center"/>
    </xf>
    <xf numFmtId="168" fontId="2" fillId="0" borderId="0" xfId="242" applyNumberFormat="1"/>
    <xf numFmtId="168" fontId="2" fillId="0" borderId="0" xfId="242" applyNumberFormat="1" applyAlignment="1">
      <alignment vertical="center"/>
    </xf>
    <xf numFmtId="164" fontId="2" fillId="0" borderId="0" xfId="8" applyNumberFormat="1" applyFont="1" applyFill="1" applyAlignment="1">
      <alignment horizontal="right"/>
    </xf>
    <xf numFmtId="167" fontId="2" fillId="0" borderId="0" xfId="84" applyNumberFormat="1" applyFont="1" applyFill="1" applyAlignment="1">
      <alignment wrapText="1"/>
    </xf>
    <xf numFmtId="167" fontId="2" fillId="0" borderId="2" xfId="84" applyNumberFormat="1" applyFont="1" applyFill="1" applyBorder="1" applyAlignment="1">
      <alignment wrapText="1"/>
    </xf>
    <xf numFmtId="167" fontId="2" fillId="4" borderId="0" xfId="84" applyNumberFormat="1" applyFont="1" applyFill="1" applyBorder="1" applyAlignment="1"/>
    <xf numFmtId="167" fontId="21" fillId="4" borderId="0" xfId="84" applyNumberFormat="1" applyFont="1" applyFill="1" applyAlignment="1">
      <alignment horizontal="center"/>
    </xf>
    <xf numFmtId="167" fontId="5" fillId="0" borderId="3" xfId="84" applyNumberFormat="1" applyFont="1" applyFill="1" applyBorder="1" applyAlignment="1"/>
    <xf numFmtId="166" fontId="3" fillId="0" borderId="0" xfId="8" applyNumberFormat="1" applyFont="1" applyAlignment="1">
      <alignment horizontal="right"/>
    </xf>
    <xf numFmtId="167" fontId="5" fillId="0" borderId="0" xfId="84" applyNumberFormat="1" applyFont="1" applyFill="1" applyBorder="1" applyAlignment="1">
      <alignment horizontal="center" wrapText="1"/>
    </xf>
    <xf numFmtId="0" fontId="22" fillId="5" borderId="2" xfId="242" applyFont="1" applyFill="1" applyBorder="1" applyAlignment="1">
      <alignment horizontal="center" vertical="top" wrapText="1"/>
    </xf>
    <xf numFmtId="43" fontId="22" fillId="5" borderId="2" xfId="111" applyFont="1" applyFill="1" applyBorder="1" applyAlignment="1">
      <alignment horizontal="center" vertical="top" wrapText="1"/>
    </xf>
    <xf numFmtId="0" fontId="22" fillId="5" borderId="2" xfId="242" applyFont="1" applyFill="1" applyBorder="1" applyAlignment="1">
      <alignment horizontal="center" vertical="center" wrapText="1"/>
    </xf>
    <xf numFmtId="43" fontId="22" fillId="5" borderId="2" xfId="111" applyFont="1" applyFill="1" applyBorder="1" applyAlignment="1">
      <alignment horizontal="center" vertical="center" wrapText="1"/>
    </xf>
    <xf numFmtId="168" fontId="22" fillId="5" borderId="2" xfId="242" applyNumberFormat="1" applyFont="1" applyFill="1" applyBorder="1" applyAlignment="1">
      <alignment horizontal="center" vertical="top" wrapText="1"/>
    </xf>
    <xf numFmtId="168" fontId="22" fillId="5" borderId="2" xfId="111" applyNumberFormat="1" applyFont="1" applyFill="1" applyBorder="1" applyAlignment="1">
      <alignment horizontal="center" vertical="top" wrapText="1"/>
    </xf>
    <xf numFmtId="166" fontId="22" fillId="5" borderId="2" xfId="242" applyNumberFormat="1" applyFont="1" applyFill="1" applyBorder="1" applyAlignment="1">
      <alignment horizontal="center" vertical="center" wrapText="1"/>
    </xf>
    <xf numFmtId="166" fontId="22" fillId="5" borderId="2" xfId="111" applyNumberFormat="1" applyFont="1" applyFill="1" applyBorder="1" applyAlignment="1">
      <alignment horizontal="center" vertical="center" wrapText="1"/>
    </xf>
    <xf numFmtId="0" fontId="22" fillId="5" borderId="2" xfId="242" applyFont="1" applyFill="1" applyBorder="1" applyAlignment="1">
      <alignment horizontal="center" wrapText="1"/>
    </xf>
    <xf numFmtId="0" fontId="5" fillId="6" borderId="3" xfId="242" applyFont="1" applyFill="1" applyBorder="1" applyAlignment="1">
      <alignment horizontal="left" vertical="top" wrapText="1" indent="2"/>
    </xf>
    <xf numFmtId="166" fontId="5" fillId="6" borderId="3" xfId="111" applyNumberFormat="1" applyFont="1" applyFill="1" applyBorder="1" applyAlignment="1">
      <alignment horizontal="right" vertical="center" wrapText="1"/>
    </xf>
    <xf numFmtId="166" fontId="5" fillId="6" borderId="3" xfId="111" applyNumberFormat="1" applyFont="1" applyFill="1" applyBorder="1" applyAlignment="1">
      <alignment wrapText="1"/>
    </xf>
    <xf numFmtId="166" fontId="5" fillId="6" borderId="3" xfId="111" applyNumberFormat="1" applyFont="1" applyFill="1" applyBorder="1" applyAlignment="1">
      <alignment horizontal="right" wrapText="1"/>
    </xf>
    <xf numFmtId="167" fontId="21" fillId="0" borderId="0" xfId="84" applyNumberFormat="1" applyFont="1" applyFill="1" applyAlignment="1">
      <alignment horizontal="center" vertical="center"/>
    </xf>
    <xf numFmtId="166" fontId="3" fillId="0" borderId="0" xfId="111" applyNumberFormat="1" applyFont="1" applyAlignment="1">
      <alignment horizontal="right" vertical="center" wrapText="1"/>
    </xf>
    <xf numFmtId="0" fontId="22" fillId="7" borderId="2" xfId="242" applyFont="1" applyFill="1" applyBorder="1" applyAlignment="1">
      <alignment horizontal="center" vertical="center" wrapText="1"/>
    </xf>
    <xf numFmtId="43" fontId="22" fillId="7" borderId="2" xfId="111" applyFont="1" applyFill="1" applyBorder="1" applyAlignment="1">
      <alignment horizontal="center" vertical="center" wrapText="1"/>
    </xf>
    <xf numFmtId="43" fontId="2" fillId="0" borderId="0" xfId="8" applyFont="1"/>
    <xf numFmtId="43" fontId="2" fillId="0" borderId="0" xfId="242" applyNumberFormat="1"/>
    <xf numFmtId="0" fontId="2" fillId="0" borderId="0" xfId="242" applyAlignment="1">
      <alignment horizontal="left" vertical="center" wrapText="1"/>
    </xf>
    <xf numFmtId="167" fontId="2" fillId="0" borderId="0" xfId="83" applyNumberFormat="1" applyFont="1" applyFill="1" applyAlignment="1">
      <alignment horizontal="center" vertical="center"/>
    </xf>
    <xf numFmtId="167" fontId="2" fillId="4" borderId="0" xfId="84" applyNumberFormat="1" applyFont="1" applyFill="1" applyBorder="1" applyAlignment="1">
      <alignment vertical="center"/>
    </xf>
    <xf numFmtId="43" fontId="2" fillId="0" borderId="0" xfId="111" applyFont="1" applyFill="1" applyAlignment="1">
      <alignment vertical="center"/>
    </xf>
    <xf numFmtId="167" fontId="2" fillId="0" borderId="0" xfId="242" applyNumberFormat="1"/>
    <xf numFmtId="43" fontId="2" fillId="0" borderId="0" xfId="8" applyFont="1" applyBorder="1"/>
    <xf numFmtId="165" fontId="2" fillId="4" borderId="0" xfId="625" applyNumberFormat="1" applyFont="1" applyFill="1" applyAlignment="1">
      <alignment vertical="center"/>
    </xf>
    <xf numFmtId="0" fontId="3" fillId="4" borderId="0" xfId="242" applyFont="1" applyFill="1"/>
    <xf numFmtId="43" fontId="2" fillId="4" borderId="0" xfId="8" applyFont="1" applyFill="1"/>
    <xf numFmtId="0" fontId="2" fillId="4" borderId="0" xfId="242" applyFill="1"/>
    <xf numFmtId="0" fontId="0" fillId="4" borderId="0" xfId="0" applyFill="1"/>
    <xf numFmtId="167" fontId="2" fillId="4" borderId="0" xfId="242" applyNumberFormat="1" applyFill="1" applyAlignment="1">
      <alignment vertical="center"/>
    </xf>
    <xf numFmtId="167" fontId="0" fillId="4" borderId="0" xfId="0" applyNumberFormat="1" applyFill="1"/>
    <xf numFmtId="43" fontId="2" fillId="4" borderId="0" xfId="8" applyFont="1" applyFill="1" applyAlignment="1">
      <alignment vertical="center"/>
    </xf>
    <xf numFmtId="0" fontId="2" fillId="4" borderId="0" xfId="242" applyFill="1" applyAlignment="1">
      <alignment vertical="center"/>
    </xf>
    <xf numFmtId="43" fontId="3" fillId="0" borderId="0" xfId="8" applyFont="1"/>
    <xf numFmtId="167" fontId="2" fillId="0" borderId="0" xfId="84" applyNumberFormat="1" applyFont="1" applyFill="1" applyAlignment="1">
      <alignment horizontal="center" vertical="center"/>
    </xf>
    <xf numFmtId="167" fontId="2" fillId="0" borderId="0" xfId="111" applyNumberFormat="1" applyFont="1" applyAlignment="1">
      <alignment horizontal="right" vertical="center" wrapText="1"/>
    </xf>
    <xf numFmtId="0" fontId="22" fillId="5" borderId="5" xfId="242" applyFont="1" applyFill="1" applyBorder="1" applyAlignment="1">
      <alignment horizontal="center" vertical="center" wrapText="1"/>
    </xf>
    <xf numFmtId="0" fontId="3" fillId="0" borderId="0" xfId="242" applyFont="1" applyAlignment="1">
      <alignment horizontal="center"/>
    </xf>
    <xf numFmtId="0" fontId="22" fillId="5" borderId="8" xfId="242" applyFont="1" applyFill="1" applyBorder="1" applyAlignment="1">
      <alignment horizontal="left" vertical="center"/>
    </xf>
    <xf numFmtId="0" fontId="22" fillId="5" borderId="2" xfId="242" applyFont="1" applyFill="1" applyBorder="1" applyAlignment="1">
      <alignment horizontal="left" vertical="center"/>
    </xf>
    <xf numFmtId="0" fontId="22" fillId="5" borderId="5" xfId="242" applyFont="1" applyFill="1" applyBorder="1" applyAlignment="1">
      <alignment horizontal="center" wrapText="1"/>
    </xf>
    <xf numFmtId="0" fontId="22" fillId="5" borderId="5" xfId="242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22" fillId="5" borderId="6" xfId="242" applyFont="1" applyFill="1" applyBorder="1" applyAlignment="1">
      <alignment horizontal="left" wrapText="1"/>
    </xf>
    <xf numFmtId="0" fontId="22" fillId="5" borderId="7" xfId="242" applyFont="1" applyFill="1" applyBorder="1" applyAlignment="1">
      <alignment horizontal="left" wrapText="1"/>
    </xf>
    <xf numFmtId="0" fontId="22" fillId="7" borderId="5" xfId="242" quotePrefix="1" applyFont="1" applyFill="1" applyBorder="1" applyAlignment="1">
      <alignment horizontal="center" vertical="center" wrapText="1"/>
    </xf>
    <xf numFmtId="0" fontId="22" fillId="7" borderId="5" xfId="242" applyFont="1" applyFill="1" applyBorder="1" applyAlignment="1">
      <alignment horizontal="center" vertical="center" wrapText="1"/>
    </xf>
    <xf numFmtId="0" fontId="2" fillId="0" borderId="0" xfId="242"/>
    <xf numFmtId="0" fontId="2" fillId="0" borderId="0" xfId="242" applyAlignment="1">
      <alignment horizontal="center"/>
    </xf>
  </cellXfs>
  <cellStyles count="635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36 2" xfId="84" xr:uid="{00000000-0005-0000-0000-000053000000}"/>
    <cellStyle name="Comma 2 4" xfId="85" xr:uid="{00000000-0005-0000-0000-000054000000}"/>
    <cellStyle name="Comma 2 4 2" xfId="86" xr:uid="{00000000-0005-0000-0000-000055000000}"/>
    <cellStyle name="Comma 2 5" xfId="87" xr:uid="{00000000-0005-0000-0000-000056000000}"/>
    <cellStyle name="Comma 2 5 2" xfId="88" xr:uid="{00000000-0005-0000-0000-000057000000}"/>
    <cellStyle name="Comma 2 6" xfId="89" xr:uid="{00000000-0005-0000-0000-000058000000}"/>
    <cellStyle name="Comma 2 6 2" xfId="90" xr:uid="{00000000-0005-0000-0000-000059000000}"/>
    <cellStyle name="Comma 2 7" xfId="91" xr:uid="{00000000-0005-0000-0000-00005A000000}"/>
    <cellStyle name="Comma 2 7 2" xfId="92" xr:uid="{00000000-0005-0000-0000-00005B000000}"/>
    <cellStyle name="Comma 2 8" xfId="93" xr:uid="{00000000-0005-0000-0000-00005C000000}"/>
    <cellStyle name="Comma 2 8 2" xfId="94" xr:uid="{00000000-0005-0000-0000-00005D000000}"/>
    <cellStyle name="Comma 2 9" xfId="95" xr:uid="{00000000-0005-0000-0000-00005E000000}"/>
    <cellStyle name="Comma 2 9 2" xfId="96" xr:uid="{00000000-0005-0000-0000-00005F000000}"/>
    <cellStyle name="Comma 3" xfId="97" xr:uid="{00000000-0005-0000-0000-000060000000}"/>
    <cellStyle name="Comma 3 2" xfId="98" xr:uid="{00000000-0005-0000-0000-000061000000}"/>
    <cellStyle name="Comma 4" xfId="99" xr:uid="{00000000-0005-0000-0000-000062000000}"/>
    <cellStyle name="Comma 4 2" xfId="100" xr:uid="{00000000-0005-0000-0000-000063000000}"/>
    <cellStyle name="Comma 4 3" xfId="101" xr:uid="{00000000-0005-0000-0000-000064000000}"/>
    <cellStyle name="Comma 4 4" xfId="102" xr:uid="{00000000-0005-0000-0000-000065000000}"/>
    <cellStyle name="Comma 4 5" xfId="103" xr:uid="{00000000-0005-0000-0000-000066000000}"/>
    <cellStyle name="Comma 5" xfId="104" xr:uid="{00000000-0005-0000-0000-000067000000}"/>
    <cellStyle name="Comma 6" xfId="105" xr:uid="{00000000-0005-0000-0000-000068000000}"/>
    <cellStyle name="Comma 7" xfId="106" xr:uid="{00000000-0005-0000-0000-000069000000}"/>
    <cellStyle name="Hyperlink 2" xfId="107" xr:uid="{00000000-0005-0000-0000-00006A000000}"/>
    <cellStyle name="imf-one decimal" xfId="108" xr:uid="{00000000-0005-0000-0000-00006B000000}"/>
    <cellStyle name="imf-zero decimal" xfId="109" xr:uid="{00000000-0005-0000-0000-00006C000000}"/>
    <cellStyle name="MacroCode" xfId="110" xr:uid="{00000000-0005-0000-0000-00006D000000}"/>
    <cellStyle name="Millares 2" xfId="111" xr:uid="{00000000-0005-0000-0000-00006E000000}"/>
    <cellStyle name="Millares 2 2" xfId="112" xr:uid="{00000000-0005-0000-0000-00006F000000}"/>
    <cellStyle name="Millares 2 3" xfId="113" xr:uid="{00000000-0005-0000-0000-000070000000}"/>
    <cellStyle name="Millares 2 4" xfId="114" xr:uid="{00000000-0005-0000-0000-000071000000}"/>
    <cellStyle name="Millares 2 5" xfId="115" xr:uid="{00000000-0005-0000-0000-000072000000}"/>
    <cellStyle name="Millares 2 6" xfId="116" xr:uid="{00000000-0005-0000-0000-000073000000}"/>
    <cellStyle name="Millares 3" xfId="117" xr:uid="{00000000-0005-0000-0000-000074000000}"/>
    <cellStyle name="Millares 3 2" xfId="118" xr:uid="{00000000-0005-0000-0000-000075000000}"/>
    <cellStyle name="Millares 3 3" xfId="119" xr:uid="{00000000-0005-0000-0000-000076000000}"/>
    <cellStyle name="Millares 3 4" xfId="120" xr:uid="{00000000-0005-0000-0000-000077000000}"/>
    <cellStyle name="Millares 3 5" xfId="121" xr:uid="{00000000-0005-0000-0000-000078000000}"/>
    <cellStyle name="Millares 3 6" xfId="122" xr:uid="{00000000-0005-0000-0000-000079000000}"/>
    <cellStyle name="Millares 3 7" xfId="123" xr:uid="{00000000-0005-0000-0000-00007A000000}"/>
    <cellStyle name="Millares 4" xfId="124" xr:uid="{00000000-0005-0000-0000-00007B000000}"/>
    <cellStyle name="Millares 4 2" xfId="125" xr:uid="{00000000-0005-0000-0000-00007C000000}"/>
    <cellStyle name="Millares 5" xfId="126" xr:uid="{00000000-0005-0000-0000-00007D000000}"/>
    <cellStyle name="Milliers [0]_Encours - Apr rééch" xfId="127" xr:uid="{00000000-0005-0000-0000-00007E000000}"/>
    <cellStyle name="Milliers_Encours - Apr rééch" xfId="128" xr:uid="{00000000-0005-0000-0000-00007F000000}"/>
    <cellStyle name="Monétaire [0]_Encours - Apr rééch" xfId="129" xr:uid="{00000000-0005-0000-0000-000080000000}"/>
    <cellStyle name="Monétaire_Encours - Apr rééch" xfId="130" xr:uid="{00000000-0005-0000-0000-000081000000}"/>
    <cellStyle name="Normal" xfId="0" builtinId="0"/>
    <cellStyle name="Normal - Style1" xfId="131" xr:uid="{00000000-0005-0000-0000-000083000000}"/>
    <cellStyle name="Normal 10" xfId="132" xr:uid="{00000000-0005-0000-0000-000084000000}"/>
    <cellStyle name="Normal 10 2" xfId="133" xr:uid="{00000000-0005-0000-0000-000085000000}"/>
    <cellStyle name="Normal 2" xfId="134" xr:uid="{00000000-0005-0000-0000-000086000000}"/>
    <cellStyle name="Normal 2 10" xfId="135" xr:uid="{00000000-0005-0000-0000-000087000000}"/>
    <cellStyle name="Normal 2 10 2" xfId="136" xr:uid="{00000000-0005-0000-0000-000088000000}"/>
    <cellStyle name="Normal 2 11" xfId="137" xr:uid="{00000000-0005-0000-0000-000089000000}"/>
    <cellStyle name="Normal 2 12" xfId="138" xr:uid="{00000000-0005-0000-0000-00008A000000}"/>
    <cellStyle name="Normal 2 13" xfId="139" xr:uid="{00000000-0005-0000-0000-00008B000000}"/>
    <cellStyle name="Normal 2 14" xfId="140" xr:uid="{00000000-0005-0000-0000-00008C000000}"/>
    <cellStyle name="Normal 2 15" xfId="141" xr:uid="{00000000-0005-0000-0000-00008D000000}"/>
    <cellStyle name="Normal 2 16" xfId="142" xr:uid="{00000000-0005-0000-0000-00008E000000}"/>
    <cellStyle name="Normal 2 17" xfId="143" xr:uid="{00000000-0005-0000-0000-00008F000000}"/>
    <cellStyle name="Normal 2 18" xfId="144" xr:uid="{00000000-0005-0000-0000-000090000000}"/>
    <cellStyle name="Normal 2 19" xfId="145" xr:uid="{00000000-0005-0000-0000-000091000000}"/>
    <cellStyle name="Normal 2 2" xfId="146" xr:uid="{00000000-0005-0000-0000-000092000000}"/>
    <cellStyle name="Normal 2 2 2" xfId="147" xr:uid="{00000000-0005-0000-0000-000093000000}"/>
    <cellStyle name="Normal 2 2 3" xfId="148" xr:uid="{00000000-0005-0000-0000-000094000000}"/>
    <cellStyle name="Normal 2 2 4" xfId="149" xr:uid="{00000000-0005-0000-0000-000095000000}"/>
    <cellStyle name="Normal 2 2 5" xfId="150" xr:uid="{00000000-0005-0000-0000-000096000000}"/>
    <cellStyle name="Normal 2 2 6" xfId="151" xr:uid="{00000000-0005-0000-0000-000097000000}"/>
    <cellStyle name="Normal 2 20" xfId="152" xr:uid="{00000000-0005-0000-0000-000098000000}"/>
    <cellStyle name="Normal 2 21" xfId="153" xr:uid="{00000000-0005-0000-0000-000099000000}"/>
    <cellStyle name="Normal 2 22" xfId="154" xr:uid="{00000000-0005-0000-0000-00009A000000}"/>
    <cellStyle name="Normal 2 23" xfId="155" xr:uid="{00000000-0005-0000-0000-00009B000000}"/>
    <cellStyle name="Normal 2 24" xfId="156" xr:uid="{00000000-0005-0000-0000-00009C000000}"/>
    <cellStyle name="Normal 2 25" xfId="157" xr:uid="{00000000-0005-0000-0000-00009D000000}"/>
    <cellStyle name="Normal 2 26" xfId="158" xr:uid="{00000000-0005-0000-0000-00009E000000}"/>
    <cellStyle name="Normal 2 27" xfId="159" xr:uid="{00000000-0005-0000-0000-00009F000000}"/>
    <cellStyle name="Normal 2 28" xfId="160" xr:uid="{00000000-0005-0000-0000-0000A0000000}"/>
    <cellStyle name="Normal 2 29" xfId="161" xr:uid="{00000000-0005-0000-0000-0000A1000000}"/>
    <cellStyle name="Normal 2 3" xfId="162" xr:uid="{00000000-0005-0000-0000-0000A2000000}"/>
    <cellStyle name="Normal 2 3 2" xfId="163" xr:uid="{00000000-0005-0000-0000-0000A3000000}"/>
    <cellStyle name="Normal 2 3 3" xfId="164" xr:uid="{00000000-0005-0000-0000-0000A4000000}"/>
    <cellStyle name="Normal 2 3 4" xfId="165" xr:uid="{00000000-0005-0000-0000-0000A5000000}"/>
    <cellStyle name="Normal 2 3 5" xfId="166" xr:uid="{00000000-0005-0000-0000-0000A6000000}"/>
    <cellStyle name="Normal 2 3 6" xfId="167" xr:uid="{00000000-0005-0000-0000-0000A7000000}"/>
    <cellStyle name="Normal 2 30" xfId="168" xr:uid="{00000000-0005-0000-0000-0000A8000000}"/>
    <cellStyle name="Normal 2 31" xfId="169" xr:uid="{00000000-0005-0000-0000-0000A9000000}"/>
    <cellStyle name="Normal 2 32" xfId="170" xr:uid="{00000000-0005-0000-0000-0000AA000000}"/>
    <cellStyle name="Normal 2 33" xfId="171" xr:uid="{00000000-0005-0000-0000-0000AB000000}"/>
    <cellStyle name="Normal 2 34" xfId="172" xr:uid="{00000000-0005-0000-0000-0000AC000000}"/>
    <cellStyle name="Normal 2 35" xfId="173" xr:uid="{00000000-0005-0000-0000-0000AD000000}"/>
    <cellStyle name="Normal 2 36" xfId="174" xr:uid="{00000000-0005-0000-0000-0000AE000000}"/>
    <cellStyle name="Normal 2 37" xfId="175" xr:uid="{00000000-0005-0000-0000-0000AF000000}"/>
    <cellStyle name="Normal 2 38" xfId="176" xr:uid="{00000000-0005-0000-0000-0000B0000000}"/>
    <cellStyle name="Normal 2 39" xfId="177" xr:uid="{00000000-0005-0000-0000-0000B1000000}"/>
    <cellStyle name="Normal 2 4" xfId="178" xr:uid="{00000000-0005-0000-0000-0000B2000000}"/>
    <cellStyle name="Normal 2 4 2" xfId="179" xr:uid="{00000000-0005-0000-0000-0000B3000000}"/>
    <cellStyle name="Normal 2 40" xfId="180" xr:uid="{00000000-0005-0000-0000-0000B4000000}"/>
    <cellStyle name="Normal 2 41" xfId="181" xr:uid="{00000000-0005-0000-0000-0000B5000000}"/>
    <cellStyle name="Normal 2 42" xfId="182" xr:uid="{00000000-0005-0000-0000-0000B6000000}"/>
    <cellStyle name="Normal 2 43" xfId="183" xr:uid="{00000000-0005-0000-0000-0000B7000000}"/>
    <cellStyle name="Normal 2 44" xfId="184" xr:uid="{00000000-0005-0000-0000-0000B8000000}"/>
    <cellStyle name="Normal 2 45" xfId="185" xr:uid="{00000000-0005-0000-0000-0000B9000000}"/>
    <cellStyle name="Normal 2 46" xfId="186" xr:uid="{00000000-0005-0000-0000-0000BA000000}"/>
    <cellStyle name="Normal 2 47" xfId="187" xr:uid="{00000000-0005-0000-0000-0000BB000000}"/>
    <cellStyle name="Normal 2 48" xfId="188" xr:uid="{00000000-0005-0000-0000-0000BC000000}"/>
    <cellStyle name="Normal 2 49" xfId="189" xr:uid="{00000000-0005-0000-0000-0000BD000000}"/>
    <cellStyle name="Normal 2 5" xfId="190" xr:uid="{00000000-0005-0000-0000-0000BE000000}"/>
    <cellStyle name="Normal 2 5 2" xfId="191" xr:uid="{00000000-0005-0000-0000-0000BF000000}"/>
    <cellStyle name="Normal 2 50" xfId="192" xr:uid="{00000000-0005-0000-0000-0000C0000000}"/>
    <cellStyle name="Normal 2 51" xfId="193" xr:uid="{00000000-0005-0000-0000-0000C1000000}"/>
    <cellStyle name="Normal 2 52" xfId="194" xr:uid="{00000000-0005-0000-0000-0000C2000000}"/>
    <cellStyle name="Normal 2 53" xfId="195" xr:uid="{00000000-0005-0000-0000-0000C3000000}"/>
    <cellStyle name="Normal 2 54" xfId="196" xr:uid="{00000000-0005-0000-0000-0000C4000000}"/>
    <cellStyle name="Normal 2 55" xfId="197" xr:uid="{00000000-0005-0000-0000-0000C5000000}"/>
    <cellStyle name="Normal 2 56" xfId="198" xr:uid="{00000000-0005-0000-0000-0000C6000000}"/>
    <cellStyle name="Normal 2 57" xfId="199" xr:uid="{00000000-0005-0000-0000-0000C7000000}"/>
    <cellStyle name="Normal 2 58" xfId="200" xr:uid="{00000000-0005-0000-0000-0000C8000000}"/>
    <cellStyle name="Normal 2 59" xfId="201" xr:uid="{00000000-0005-0000-0000-0000C9000000}"/>
    <cellStyle name="Normal 2 6" xfId="202" xr:uid="{00000000-0005-0000-0000-0000CA000000}"/>
    <cellStyle name="Normal 2 6 2" xfId="203" xr:uid="{00000000-0005-0000-0000-0000CB000000}"/>
    <cellStyle name="Normal 2 60" xfId="204" xr:uid="{00000000-0005-0000-0000-0000CC000000}"/>
    <cellStyle name="Normal 2 61" xfId="205" xr:uid="{00000000-0005-0000-0000-0000CD000000}"/>
    <cellStyle name="Normal 2 62" xfId="206" xr:uid="{00000000-0005-0000-0000-0000CE000000}"/>
    <cellStyle name="Normal 2 63" xfId="207" xr:uid="{00000000-0005-0000-0000-0000CF000000}"/>
    <cellStyle name="Normal 2 64" xfId="208" xr:uid="{00000000-0005-0000-0000-0000D0000000}"/>
    <cellStyle name="Normal 2 65" xfId="209" xr:uid="{00000000-0005-0000-0000-0000D1000000}"/>
    <cellStyle name="Normal 2 66" xfId="210" xr:uid="{00000000-0005-0000-0000-0000D2000000}"/>
    <cellStyle name="Normal 2 67" xfId="211" xr:uid="{00000000-0005-0000-0000-0000D3000000}"/>
    <cellStyle name="Normal 2 68" xfId="212" xr:uid="{00000000-0005-0000-0000-0000D4000000}"/>
    <cellStyle name="Normal 2 69" xfId="213" xr:uid="{00000000-0005-0000-0000-0000D5000000}"/>
    <cellStyle name="Normal 2 7" xfId="214" xr:uid="{00000000-0005-0000-0000-0000D6000000}"/>
    <cellStyle name="Normal 2 7 2" xfId="215" xr:uid="{00000000-0005-0000-0000-0000D7000000}"/>
    <cellStyle name="Normal 2 70" xfId="216" xr:uid="{00000000-0005-0000-0000-0000D8000000}"/>
    <cellStyle name="Normal 2 71" xfId="217" xr:uid="{00000000-0005-0000-0000-0000D9000000}"/>
    <cellStyle name="Normal 2 72" xfId="218" xr:uid="{00000000-0005-0000-0000-0000DA000000}"/>
    <cellStyle name="Normal 2 73" xfId="219" xr:uid="{00000000-0005-0000-0000-0000DB000000}"/>
    <cellStyle name="Normal 2 74" xfId="220" xr:uid="{00000000-0005-0000-0000-0000DC000000}"/>
    <cellStyle name="Normal 2 75" xfId="221" xr:uid="{00000000-0005-0000-0000-0000DD000000}"/>
    <cellStyle name="Normal 2 76" xfId="222" xr:uid="{00000000-0005-0000-0000-0000DE000000}"/>
    <cellStyle name="Normal 2 77" xfId="223" xr:uid="{00000000-0005-0000-0000-0000DF000000}"/>
    <cellStyle name="Normal 2 78" xfId="224" xr:uid="{00000000-0005-0000-0000-0000E0000000}"/>
    <cellStyle name="Normal 2 79" xfId="225" xr:uid="{00000000-0005-0000-0000-0000E1000000}"/>
    <cellStyle name="Normal 2 8" xfId="226" xr:uid="{00000000-0005-0000-0000-0000E2000000}"/>
    <cellStyle name="Normal 2 8 2" xfId="227" xr:uid="{00000000-0005-0000-0000-0000E3000000}"/>
    <cellStyle name="Normal 2 80" xfId="228" xr:uid="{00000000-0005-0000-0000-0000E4000000}"/>
    <cellStyle name="Normal 2 81" xfId="229" xr:uid="{00000000-0005-0000-0000-0000E5000000}"/>
    <cellStyle name="Normal 2 82" xfId="230" xr:uid="{00000000-0005-0000-0000-0000E6000000}"/>
    <cellStyle name="Normal 2 83" xfId="231" xr:uid="{00000000-0005-0000-0000-0000E7000000}"/>
    <cellStyle name="Normal 2 84" xfId="232" xr:uid="{00000000-0005-0000-0000-0000E8000000}"/>
    <cellStyle name="Normal 2 85" xfId="233" xr:uid="{00000000-0005-0000-0000-0000E9000000}"/>
    <cellStyle name="Normal 2 86" xfId="234" xr:uid="{00000000-0005-0000-0000-0000EA000000}"/>
    <cellStyle name="Normal 2 87" xfId="235" xr:uid="{00000000-0005-0000-0000-0000EB000000}"/>
    <cellStyle name="Normal 2 88" xfId="236" xr:uid="{00000000-0005-0000-0000-0000EC000000}"/>
    <cellStyle name="Normal 2 89" xfId="237" xr:uid="{00000000-0005-0000-0000-0000ED000000}"/>
    <cellStyle name="Normal 2 9" xfId="238" xr:uid="{00000000-0005-0000-0000-0000EE000000}"/>
    <cellStyle name="Normal 2 90" xfId="239" xr:uid="{00000000-0005-0000-0000-0000EF000000}"/>
    <cellStyle name="Normal 3" xfId="240" xr:uid="{00000000-0005-0000-0000-0000F0000000}"/>
    <cellStyle name="Normal 3 2" xfId="241" xr:uid="{00000000-0005-0000-0000-0000F1000000}"/>
    <cellStyle name="Normal 4" xfId="242" xr:uid="{00000000-0005-0000-0000-0000F2000000}"/>
    <cellStyle name="Normal 4 2" xfId="243" xr:uid="{00000000-0005-0000-0000-0000F3000000}"/>
    <cellStyle name="Normal 4 3" xfId="244" xr:uid="{00000000-0005-0000-0000-0000F4000000}"/>
    <cellStyle name="Normal 4 4" xfId="245" xr:uid="{00000000-0005-0000-0000-0000F5000000}"/>
    <cellStyle name="Normal 4 5" xfId="246" xr:uid="{00000000-0005-0000-0000-0000F6000000}"/>
    <cellStyle name="Normal 4 6" xfId="247" xr:uid="{00000000-0005-0000-0000-0000F7000000}"/>
    <cellStyle name="Normal 5" xfId="248" xr:uid="{00000000-0005-0000-0000-0000F8000000}"/>
    <cellStyle name="Normal 5 2" xfId="249" xr:uid="{00000000-0005-0000-0000-0000F9000000}"/>
    <cellStyle name="Normal 6" xfId="250" xr:uid="{00000000-0005-0000-0000-0000FA000000}"/>
    <cellStyle name="Normal 6 2" xfId="251" xr:uid="{00000000-0005-0000-0000-0000FB000000}"/>
    <cellStyle name="Normal 7" xfId="252" xr:uid="{00000000-0005-0000-0000-0000FC000000}"/>
    <cellStyle name="Normal 7 2" xfId="253" xr:uid="{00000000-0005-0000-0000-0000FD000000}"/>
    <cellStyle name="Normal 8" xfId="254" xr:uid="{00000000-0005-0000-0000-0000FE000000}"/>
    <cellStyle name="Normal 8 2" xfId="255" xr:uid="{00000000-0005-0000-0000-0000FF000000}"/>
    <cellStyle name="Normal 9" xfId="256" xr:uid="{00000000-0005-0000-0000-000000010000}"/>
    <cellStyle name="Normal 9 2" xfId="257" xr:uid="{00000000-0005-0000-0000-000001010000}"/>
    <cellStyle name="Normal Table" xfId="258" xr:uid="{00000000-0005-0000-0000-000002010000}"/>
    <cellStyle name="Note 2 10" xfId="259" xr:uid="{00000000-0005-0000-0000-000003010000}"/>
    <cellStyle name="Note 2 11" xfId="260" xr:uid="{00000000-0005-0000-0000-000004010000}"/>
    <cellStyle name="Note 2 12" xfId="261" xr:uid="{00000000-0005-0000-0000-000005010000}"/>
    <cellStyle name="Note 2 13" xfId="262" xr:uid="{00000000-0005-0000-0000-000006010000}"/>
    <cellStyle name="Note 2 14" xfId="263" xr:uid="{00000000-0005-0000-0000-000007010000}"/>
    <cellStyle name="Note 2 15" xfId="264" xr:uid="{00000000-0005-0000-0000-000008010000}"/>
    <cellStyle name="Note 2 16" xfId="265" xr:uid="{00000000-0005-0000-0000-000009010000}"/>
    <cellStyle name="Note 2 17" xfId="266" xr:uid="{00000000-0005-0000-0000-00000A010000}"/>
    <cellStyle name="Note 2 18" xfId="267" xr:uid="{00000000-0005-0000-0000-00000B010000}"/>
    <cellStyle name="Note 2 19" xfId="268" xr:uid="{00000000-0005-0000-0000-00000C010000}"/>
    <cellStyle name="Note 2 2" xfId="269" xr:uid="{00000000-0005-0000-0000-00000D010000}"/>
    <cellStyle name="Note 2 20" xfId="270" xr:uid="{00000000-0005-0000-0000-00000E010000}"/>
    <cellStyle name="Note 2 21" xfId="271" xr:uid="{00000000-0005-0000-0000-00000F010000}"/>
    <cellStyle name="Note 2 22" xfId="272" xr:uid="{00000000-0005-0000-0000-000010010000}"/>
    <cellStyle name="Note 2 23" xfId="273" xr:uid="{00000000-0005-0000-0000-000011010000}"/>
    <cellStyle name="Note 2 24" xfId="274" xr:uid="{00000000-0005-0000-0000-000012010000}"/>
    <cellStyle name="Note 2 25" xfId="275" xr:uid="{00000000-0005-0000-0000-000013010000}"/>
    <cellStyle name="Note 2 26" xfId="276" xr:uid="{00000000-0005-0000-0000-000014010000}"/>
    <cellStyle name="Note 2 27" xfId="277" xr:uid="{00000000-0005-0000-0000-000015010000}"/>
    <cellStyle name="Note 2 28" xfId="278" xr:uid="{00000000-0005-0000-0000-000016010000}"/>
    <cellStyle name="Note 2 29" xfId="279" xr:uid="{00000000-0005-0000-0000-000017010000}"/>
    <cellStyle name="Note 2 3" xfId="280" xr:uid="{00000000-0005-0000-0000-000018010000}"/>
    <cellStyle name="Note 2 30" xfId="281" xr:uid="{00000000-0005-0000-0000-000019010000}"/>
    <cellStyle name="Note 2 31" xfId="282" xr:uid="{00000000-0005-0000-0000-00001A010000}"/>
    <cellStyle name="Note 2 32" xfId="283" xr:uid="{00000000-0005-0000-0000-00001B010000}"/>
    <cellStyle name="Note 2 33" xfId="284" xr:uid="{00000000-0005-0000-0000-00001C010000}"/>
    <cellStyle name="Note 2 34" xfId="285" xr:uid="{00000000-0005-0000-0000-00001D010000}"/>
    <cellStyle name="Note 2 35" xfId="286" xr:uid="{00000000-0005-0000-0000-00001E010000}"/>
    <cellStyle name="Note 2 36" xfId="287" xr:uid="{00000000-0005-0000-0000-00001F010000}"/>
    <cellStyle name="Note 2 37" xfId="288" xr:uid="{00000000-0005-0000-0000-000020010000}"/>
    <cellStyle name="Note 2 38" xfId="289" xr:uid="{00000000-0005-0000-0000-000021010000}"/>
    <cellStyle name="Note 2 39" xfId="290" xr:uid="{00000000-0005-0000-0000-000022010000}"/>
    <cellStyle name="Note 2 4" xfId="291" xr:uid="{00000000-0005-0000-0000-000023010000}"/>
    <cellStyle name="Note 2 40" xfId="292" xr:uid="{00000000-0005-0000-0000-000024010000}"/>
    <cellStyle name="Note 2 41" xfId="293" xr:uid="{00000000-0005-0000-0000-000025010000}"/>
    <cellStyle name="Note 2 42" xfId="294" xr:uid="{00000000-0005-0000-0000-000026010000}"/>
    <cellStyle name="Note 2 43" xfId="295" xr:uid="{00000000-0005-0000-0000-000027010000}"/>
    <cellStyle name="Note 2 44" xfId="296" xr:uid="{00000000-0005-0000-0000-000028010000}"/>
    <cellStyle name="Note 2 45" xfId="297" xr:uid="{00000000-0005-0000-0000-000029010000}"/>
    <cellStyle name="Note 2 46" xfId="298" xr:uid="{00000000-0005-0000-0000-00002A010000}"/>
    <cellStyle name="Note 2 47" xfId="299" xr:uid="{00000000-0005-0000-0000-00002B010000}"/>
    <cellStyle name="Note 2 48" xfId="300" xr:uid="{00000000-0005-0000-0000-00002C010000}"/>
    <cellStyle name="Note 2 49" xfId="301" xr:uid="{00000000-0005-0000-0000-00002D010000}"/>
    <cellStyle name="Note 2 5" xfId="302" xr:uid="{00000000-0005-0000-0000-00002E010000}"/>
    <cellStyle name="Note 2 50" xfId="303" xr:uid="{00000000-0005-0000-0000-00002F010000}"/>
    <cellStyle name="Note 2 51" xfId="304" xr:uid="{00000000-0005-0000-0000-000030010000}"/>
    <cellStyle name="Note 2 52" xfId="305" xr:uid="{00000000-0005-0000-0000-000031010000}"/>
    <cellStyle name="Note 2 53" xfId="306" xr:uid="{00000000-0005-0000-0000-000032010000}"/>
    <cellStyle name="Note 2 54" xfId="307" xr:uid="{00000000-0005-0000-0000-000033010000}"/>
    <cellStyle name="Note 2 55" xfId="308" xr:uid="{00000000-0005-0000-0000-000034010000}"/>
    <cellStyle name="Note 2 56" xfId="309" xr:uid="{00000000-0005-0000-0000-000035010000}"/>
    <cellStyle name="Note 2 57" xfId="310" xr:uid="{00000000-0005-0000-0000-000036010000}"/>
    <cellStyle name="Note 2 58" xfId="311" xr:uid="{00000000-0005-0000-0000-000037010000}"/>
    <cellStyle name="Note 2 59" xfId="312" xr:uid="{00000000-0005-0000-0000-000038010000}"/>
    <cellStyle name="Note 2 6" xfId="313" xr:uid="{00000000-0005-0000-0000-000039010000}"/>
    <cellStyle name="Note 2 60" xfId="314" xr:uid="{00000000-0005-0000-0000-00003A010000}"/>
    <cellStyle name="Note 2 61" xfId="315" xr:uid="{00000000-0005-0000-0000-00003B010000}"/>
    <cellStyle name="Note 2 62" xfId="316" xr:uid="{00000000-0005-0000-0000-00003C010000}"/>
    <cellStyle name="Note 2 63" xfId="317" xr:uid="{00000000-0005-0000-0000-00003D010000}"/>
    <cellStyle name="Note 2 64" xfId="318" xr:uid="{00000000-0005-0000-0000-00003E010000}"/>
    <cellStyle name="Note 2 65" xfId="319" xr:uid="{00000000-0005-0000-0000-00003F010000}"/>
    <cellStyle name="Note 2 66" xfId="320" xr:uid="{00000000-0005-0000-0000-000040010000}"/>
    <cellStyle name="Note 2 67" xfId="321" xr:uid="{00000000-0005-0000-0000-000041010000}"/>
    <cellStyle name="Note 2 68" xfId="322" xr:uid="{00000000-0005-0000-0000-000042010000}"/>
    <cellStyle name="Note 2 69" xfId="323" xr:uid="{00000000-0005-0000-0000-000043010000}"/>
    <cellStyle name="Note 2 7" xfId="324" xr:uid="{00000000-0005-0000-0000-000044010000}"/>
    <cellStyle name="Note 2 70" xfId="325" xr:uid="{00000000-0005-0000-0000-000045010000}"/>
    <cellStyle name="Note 2 71" xfId="326" xr:uid="{00000000-0005-0000-0000-000046010000}"/>
    <cellStyle name="Note 2 72" xfId="327" xr:uid="{00000000-0005-0000-0000-000047010000}"/>
    <cellStyle name="Note 2 73" xfId="328" xr:uid="{00000000-0005-0000-0000-000048010000}"/>
    <cellStyle name="Note 2 74" xfId="329" xr:uid="{00000000-0005-0000-0000-000049010000}"/>
    <cellStyle name="Note 2 75" xfId="330" xr:uid="{00000000-0005-0000-0000-00004A010000}"/>
    <cellStyle name="Note 2 76" xfId="331" xr:uid="{00000000-0005-0000-0000-00004B010000}"/>
    <cellStyle name="Note 2 77" xfId="332" xr:uid="{00000000-0005-0000-0000-00004C010000}"/>
    <cellStyle name="Note 2 78" xfId="333" xr:uid="{00000000-0005-0000-0000-00004D010000}"/>
    <cellStyle name="Note 2 79" xfId="334" xr:uid="{00000000-0005-0000-0000-00004E010000}"/>
    <cellStyle name="Note 2 8" xfId="335" xr:uid="{00000000-0005-0000-0000-00004F010000}"/>
    <cellStyle name="Note 2 80" xfId="336" xr:uid="{00000000-0005-0000-0000-000050010000}"/>
    <cellStyle name="Note 2 81" xfId="337" xr:uid="{00000000-0005-0000-0000-000051010000}"/>
    <cellStyle name="Note 2 82" xfId="338" xr:uid="{00000000-0005-0000-0000-000052010000}"/>
    <cellStyle name="Note 2 83" xfId="339" xr:uid="{00000000-0005-0000-0000-000053010000}"/>
    <cellStyle name="Note 2 84" xfId="340" xr:uid="{00000000-0005-0000-0000-000054010000}"/>
    <cellStyle name="Note 2 85" xfId="341" xr:uid="{00000000-0005-0000-0000-000055010000}"/>
    <cellStyle name="Note 2 86" xfId="342" xr:uid="{00000000-0005-0000-0000-000056010000}"/>
    <cellStyle name="Note 2 87" xfId="343" xr:uid="{00000000-0005-0000-0000-000057010000}"/>
    <cellStyle name="Note 2 88" xfId="344" xr:uid="{00000000-0005-0000-0000-000058010000}"/>
    <cellStyle name="Note 2 89" xfId="345" xr:uid="{00000000-0005-0000-0000-000059010000}"/>
    <cellStyle name="Note 2 9" xfId="346" xr:uid="{00000000-0005-0000-0000-00005A010000}"/>
    <cellStyle name="Note 2 90" xfId="347" xr:uid="{00000000-0005-0000-0000-00005B010000}"/>
    <cellStyle name="Note 3 10" xfId="348" xr:uid="{00000000-0005-0000-0000-00005C010000}"/>
    <cellStyle name="Note 3 11" xfId="349" xr:uid="{00000000-0005-0000-0000-00005D010000}"/>
    <cellStyle name="Note 3 12" xfId="350" xr:uid="{00000000-0005-0000-0000-00005E010000}"/>
    <cellStyle name="Note 3 13" xfId="351" xr:uid="{00000000-0005-0000-0000-00005F010000}"/>
    <cellStyle name="Note 3 14" xfId="352" xr:uid="{00000000-0005-0000-0000-000060010000}"/>
    <cellStyle name="Note 3 15" xfId="353" xr:uid="{00000000-0005-0000-0000-000061010000}"/>
    <cellStyle name="Note 3 16" xfId="354" xr:uid="{00000000-0005-0000-0000-000062010000}"/>
    <cellStyle name="Note 3 17" xfId="355" xr:uid="{00000000-0005-0000-0000-000063010000}"/>
    <cellStyle name="Note 3 18" xfId="356" xr:uid="{00000000-0005-0000-0000-000064010000}"/>
    <cellStyle name="Note 3 19" xfId="357" xr:uid="{00000000-0005-0000-0000-000065010000}"/>
    <cellStyle name="Note 3 2" xfId="358" xr:uid="{00000000-0005-0000-0000-000066010000}"/>
    <cellStyle name="Note 3 20" xfId="359" xr:uid="{00000000-0005-0000-0000-000067010000}"/>
    <cellStyle name="Note 3 21" xfId="360" xr:uid="{00000000-0005-0000-0000-000068010000}"/>
    <cellStyle name="Note 3 22" xfId="361" xr:uid="{00000000-0005-0000-0000-000069010000}"/>
    <cellStyle name="Note 3 23" xfId="362" xr:uid="{00000000-0005-0000-0000-00006A010000}"/>
    <cellStyle name="Note 3 24" xfId="363" xr:uid="{00000000-0005-0000-0000-00006B010000}"/>
    <cellStyle name="Note 3 25" xfId="364" xr:uid="{00000000-0005-0000-0000-00006C010000}"/>
    <cellStyle name="Note 3 26" xfId="365" xr:uid="{00000000-0005-0000-0000-00006D010000}"/>
    <cellStyle name="Note 3 27" xfId="366" xr:uid="{00000000-0005-0000-0000-00006E010000}"/>
    <cellStyle name="Note 3 28" xfId="367" xr:uid="{00000000-0005-0000-0000-00006F010000}"/>
    <cellStyle name="Note 3 29" xfId="368" xr:uid="{00000000-0005-0000-0000-000070010000}"/>
    <cellStyle name="Note 3 3" xfId="369" xr:uid="{00000000-0005-0000-0000-000071010000}"/>
    <cellStyle name="Note 3 30" xfId="370" xr:uid="{00000000-0005-0000-0000-000072010000}"/>
    <cellStyle name="Note 3 31" xfId="371" xr:uid="{00000000-0005-0000-0000-000073010000}"/>
    <cellStyle name="Note 3 32" xfId="372" xr:uid="{00000000-0005-0000-0000-000074010000}"/>
    <cellStyle name="Note 3 33" xfId="373" xr:uid="{00000000-0005-0000-0000-000075010000}"/>
    <cellStyle name="Note 3 34" xfId="374" xr:uid="{00000000-0005-0000-0000-000076010000}"/>
    <cellStyle name="Note 3 35" xfId="375" xr:uid="{00000000-0005-0000-0000-000077010000}"/>
    <cellStyle name="Note 3 36" xfId="376" xr:uid="{00000000-0005-0000-0000-000078010000}"/>
    <cellStyle name="Note 3 37" xfId="377" xr:uid="{00000000-0005-0000-0000-000079010000}"/>
    <cellStyle name="Note 3 38" xfId="378" xr:uid="{00000000-0005-0000-0000-00007A010000}"/>
    <cellStyle name="Note 3 39" xfId="379" xr:uid="{00000000-0005-0000-0000-00007B010000}"/>
    <cellStyle name="Note 3 4" xfId="380" xr:uid="{00000000-0005-0000-0000-00007C010000}"/>
    <cellStyle name="Note 3 40" xfId="381" xr:uid="{00000000-0005-0000-0000-00007D010000}"/>
    <cellStyle name="Note 3 41" xfId="382" xr:uid="{00000000-0005-0000-0000-00007E010000}"/>
    <cellStyle name="Note 3 42" xfId="383" xr:uid="{00000000-0005-0000-0000-00007F010000}"/>
    <cellStyle name="Note 3 43" xfId="384" xr:uid="{00000000-0005-0000-0000-000080010000}"/>
    <cellStyle name="Note 3 44" xfId="385" xr:uid="{00000000-0005-0000-0000-000081010000}"/>
    <cellStyle name="Note 3 45" xfId="386" xr:uid="{00000000-0005-0000-0000-000082010000}"/>
    <cellStyle name="Note 3 46" xfId="387" xr:uid="{00000000-0005-0000-0000-000083010000}"/>
    <cellStyle name="Note 3 47" xfId="388" xr:uid="{00000000-0005-0000-0000-000084010000}"/>
    <cellStyle name="Note 3 48" xfId="389" xr:uid="{00000000-0005-0000-0000-000085010000}"/>
    <cellStyle name="Note 3 49" xfId="390" xr:uid="{00000000-0005-0000-0000-000086010000}"/>
    <cellStyle name="Note 3 5" xfId="391" xr:uid="{00000000-0005-0000-0000-000087010000}"/>
    <cellStyle name="Note 3 50" xfId="392" xr:uid="{00000000-0005-0000-0000-000088010000}"/>
    <cellStyle name="Note 3 51" xfId="393" xr:uid="{00000000-0005-0000-0000-000089010000}"/>
    <cellStyle name="Note 3 52" xfId="394" xr:uid="{00000000-0005-0000-0000-00008A010000}"/>
    <cellStyle name="Note 3 53" xfId="395" xr:uid="{00000000-0005-0000-0000-00008B010000}"/>
    <cellStyle name="Note 3 54" xfId="396" xr:uid="{00000000-0005-0000-0000-00008C010000}"/>
    <cellStyle name="Note 3 55" xfId="397" xr:uid="{00000000-0005-0000-0000-00008D010000}"/>
    <cellStyle name="Note 3 56" xfId="398" xr:uid="{00000000-0005-0000-0000-00008E010000}"/>
    <cellStyle name="Note 3 57" xfId="399" xr:uid="{00000000-0005-0000-0000-00008F010000}"/>
    <cellStyle name="Note 3 58" xfId="400" xr:uid="{00000000-0005-0000-0000-000090010000}"/>
    <cellStyle name="Note 3 59" xfId="401" xr:uid="{00000000-0005-0000-0000-000091010000}"/>
    <cellStyle name="Note 3 6" xfId="402" xr:uid="{00000000-0005-0000-0000-000092010000}"/>
    <cellStyle name="Note 3 60" xfId="403" xr:uid="{00000000-0005-0000-0000-000093010000}"/>
    <cellStyle name="Note 3 61" xfId="404" xr:uid="{00000000-0005-0000-0000-000094010000}"/>
    <cellStyle name="Note 3 62" xfId="405" xr:uid="{00000000-0005-0000-0000-000095010000}"/>
    <cellStyle name="Note 3 63" xfId="406" xr:uid="{00000000-0005-0000-0000-000096010000}"/>
    <cellStyle name="Note 3 64" xfId="407" xr:uid="{00000000-0005-0000-0000-000097010000}"/>
    <cellStyle name="Note 3 65" xfId="408" xr:uid="{00000000-0005-0000-0000-000098010000}"/>
    <cellStyle name="Note 3 66" xfId="409" xr:uid="{00000000-0005-0000-0000-000099010000}"/>
    <cellStyle name="Note 3 67" xfId="410" xr:uid="{00000000-0005-0000-0000-00009A010000}"/>
    <cellStyle name="Note 3 68" xfId="411" xr:uid="{00000000-0005-0000-0000-00009B010000}"/>
    <cellStyle name="Note 3 69" xfId="412" xr:uid="{00000000-0005-0000-0000-00009C010000}"/>
    <cellStyle name="Note 3 7" xfId="413" xr:uid="{00000000-0005-0000-0000-00009D010000}"/>
    <cellStyle name="Note 3 70" xfId="414" xr:uid="{00000000-0005-0000-0000-00009E010000}"/>
    <cellStyle name="Note 3 71" xfId="415" xr:uid="{00000000-0005-0000-0000-00009F010000}"/>
    <cellStyle name="Note 3 72" xfId="416" xr:uid="{00000000-0005-0000-0000-0000A0010000}"/>
    <cellStyle name="Note 3 73" xfId="417" xr:uid="{00000000-0005-0000-0000-0000A1010000}"/>
    <cellStyle name="Note 3 74" xfId="418" xr:uid="{00000000-0005-0000-0000-0000A2010000}"/>
    <cellStyle name="Note 3 75" xfId="419" xr:uid="{00000000-0005-0000-0000-0000A3010000}"/>
    <cellStyle name="Note 3 76" xfId="420" xr:uid="{00000000-0005-0000-0000-0000A4010000}"/>
    <cellStyle name="Note 3 77" xfId="421" xr:uid="{00000000-0005-0000-0000-0000A5010000}"/>
    <cellStyle name="Note 3 78" xfId="422" xr:uid="{00000000-0005-0000-0000-0000A6010000}"/>
    <cellStyle name="Note 3 79" xfId="423" xr:uid="{00000000-0005-0000-0000-0000A7010000}"/>
    <cellStyle name="Note 3 8" xfId="424" xr:uid="{00000000-0005-0000-0000-0000A8010000}"/>
    <cellStyle name="Note 3 80" xfId="425" xr:uid="{00000000-0005-0000-0000-0000A9010000}"/>
    <cellStyle name="Note 3 81" xfId="426" xr:uid="{00000000-0005-0000-0000-0000AA010000}"/>
    <cellStyle name="Note 3 82" xfId="427" xr:uid="{00000000-0005-0000-0000-0000AB010000}"/>
    <cellStyle name="Note 3 83" xfId="428" xr:uid="{00000000-0005-0000-0000-0000AC010000}"/>
    <cellStyle name="Note 3 84" xfId="429" xr:uid="{00000000-0005-0000-0000-0000AD010000}"/>
    <cellStyle name="Note 3 85" xfId="430" xr:uid="{00000000-0005-0000-0000-0000AE010000}"/>
    <cellStyle name="Note 3 86" xfId="431" xr:uid="{00000000-0005-0000-0000-0000AF010000}"/>
    <cellStyle name="Note 3 87" xfId="432" xr:uid="{00000000-0005-0000-0000-0000B0010000}"/>
    <cellStyle name="Note 3 88" xfId="433" xr:uid="{00000000-0005-0000-0000-0000B1010000}"/>
    <cellStyle name="Note 3 89" xfId="434" xr:uid="{00000000-0005-0000-0000-0000B2010000}"/>
    <cellStyle name="Note 3 9" xfId="435" xr:uid="{00000000-0005-0000-0000-0000B3010000}"/>
    <cellStyle name="Note 3 90" xfId="436" xr:uid="{00000000-0005-0000-0000-0000B4010000}"/>
    <cellStyle name="Note 4 10" xfId="437" xr:uid="{00000000-0005-0000-0000-0000B5010000}"/>
    <cellStyle name="Note 4 11" xfId="438" xr:uid="{00000000-0005-0000-0000-0000B6010000}"/>
    <cellStyle name="Note 4 12" xfId="439" xr:uid="{00000000-0005-0000-0000-0000B7010000}"/>
    <cellStyle name="Note 4 13" xfId="440" xr:uid="{00000000-0005-0000-0000-0000B8010000}"/>
    <cellStyle name="Note 4 14" xfId="441" xr:uid="{00000000-0005-0000-0000-0000B9010000}"/>
    <cellStyle name="Note 4 15" xfId="442" xr:uid="{00000000-0005-0000-0000-0000BA010000}"/>
    <cellStyle name="Note 4 16" xfId="443" xr:uid="{00000000-0005-0000-0000-0000BB010000}"/>
    <cellStyle name="Note 4 17" xfId="444" xr:uid="{00000000-0005-0000-0000-0000BC010000}"/>
    <cellStyle name="Note 4 18" xfId="445" xr:uid="{00000000-0005-0000-0000-0000BD010000}"/>
    <cellStyle name="Note 4 19" xfId="446" xr:uid="{00000000-0005-0000-0000-0000BE010000}"/>
    <cellStyle name="Note 4 2" xfId="447" xr:uid="{00000000-0005-0000-0000-0000BF010000}"/>
    <cellStyle name="Note 4 20" xfId="448" xr:uid="{00000000-0005-0000-0000-0000C0010000}"/>
    <cellStyle name="Note 4 21" xfId="449" xr:uid="{00000000-0005-0000-0000-0000C1010000}"/>
    <cellStyle name="Note 4 22" xfId="450" xr:uid="{00000000-0005-0000-0000-0000C2010000}"/>
    <cellStyle name="Note 4 23" xfId="451" xr:uid="{00000000-0005-0000-0000-0000C3010000}"/>
    <cellStyle name="Note 4 24" xfId="452" xr:uid="{00000000-0005-0000-0000-0000C4010000}"/>
    <cellStyle name="Note 4 25" xfId="453" xr:uid="{00000000-0005-0000-0000-0000C5010000}"/>
    <cellStyle name="Note 4 26" xfId="454" xr:uid="{00000000-0005-0000-0000-0000C6010000}"/>
    <cellStyle name="Note 4 27" xfId="455" xr:uid="{00000000-0005-0000-0000-0000C7010000}"/>
    <cellStyle name="Note 4 28" xfId="456" xr:uid="{00000000-0005-0000-0000-0000C8010000}"/>
    <cellStyle name="Note 4 29" xfId="457" xr:uid="{00000000-0005-0000-0000-0000C9010000}"/>
    <cellStyle name="Note 4 3" xfId="458" xr:uid="{00000000-0005-0000-0000-0000CA010000}"/>
    <cellStyle name="Note 4 30" xfId="459" xr:uid="{00000000-0005-0000-0000-0000CB010000}"/>
    <cellStyle name="Note 4 31" xfId="460" xr:uid="{00000000-0005-0000-0000-0000CC010000}"/>
    <cellStyle name="Note 4 32" xfId="461" xr:uid="{00000000-0005-0000-0000-0000CD010000}"/>
    <cellStyle name="Note 4 33" xfId="462" xr:uid="{00000000-0005-0000-0000-0000CE010000}"/>
    <cellStyle name="Note 4 34" xfId="463" xr:uid="{00000000-0005-0000-0000-0000CF010000}"/>
    <cellStyle name="Note 4 35" xfId="464" xr:uid="{00000000-0005-0000-0000-0000D0010000}"/>
    <cellStyle name="Note 4 36" xfId="465" xr:uid="{00000000-0005-0000-0000-0000D1010000}"/>
    <cellStyle name="Note 4 37" xfId="466" xr:uid="{00000000-0005-0000-0000-0000D2010000}"/>
    <cellStyle name="Note 4 38" xfId="467" xr:uid="{00000000-0005-0000-0000-0000D3010000}"/>
    <cellStyle name="Note 4 39" xfId="468" xr:uid="{00000000-0005-0000-0000-0000D4010000}"/>
    <cellStyle name="Note 4 4" xfId="469" xr:uid="{00000000-0005-0000-0000-0000D5010000}"/>
    <cellStyle name="Note 4 40" xfId="470" xr:uid="{00000000-0005-0000-0000-0000D6010000}"/>
    <cellStyle name="Note 4 41" xfId="471" xr:uid="{00000000-0005-0000-0000-0000D7010000}"/>
    <cellStyle name="Note 4 42" xfId="472" xr:uid="{00000000-0005-0000-0000-0000D8010000}"/>
    <cellStyle name="Note 4 43" xfId="473" xr:uid="{00000000-0005-0000-0000-0000D9010000}"/>
    <cellStyle name="Note 4 44" xfId="474" xr:uid="{00000000-0005-0000-0000-0000DA010000}"/>
    <cellStyle name="Note 4 45" xfId="475" xr:uid="{00000000-0005-0000-0000-0000DB010000}"/>
    <cellStyle name="Note 4 46" xfId="476" xr:uid="{00000000-0005-0000-0000-0000DC010000}"/>
    <cellStyle name="Note 4 47" xfId="477" xr:uid="{00000000-0005-0000-0000-0000DD010000}"/>
    <cellStyle name="Note 4 48" xfId="478" xr:uid="{00000000-0005-0000-0000-0000DE010000}"/>
    <cellStyle name="Note 4 49" xfId="479" xr:uid="{00000000-0005-0000-0000-0000DF010000}"/>
    <cellStyle name="Note 4 5" xfId="480" xr:uid="{00000000-0005-0000-0000-0000E0010000}"/>
    <cellStyle name="Note 4 50" xfId="481" xr:uid="{00000000-0005-0000-0000-0000E1010000}"/>
    <cellStyle name="Note 4 51" xfId="482" xr:uid="{00000000-0005-0000-0000-0000E2010000}"/>
    <cellStyle name="Note 4 52" xfId="483" xr:uid="{00000000-0005-0000-0000-0000E3010000}"/>
    <cellStyle name="Note 4 53" xfId="484" xr:uid="{00000000-0005-0000-0000-0000E4010000}"/>
    <cellStyle name="Note 4 54" xfId="485" xr:uid="{00000000-0005-0000-0000-0000E5010000}"/>
    <cellStyle name="Note 4 55" xfId="486" xr:uid="{00000000-0005-0000-0000-0000E6010000}"/>
    <cellStyle name="Note 4 56" xfId="487" xr:uid="{00000000-0005-0000-0000-0000E7010000}"/>
    <cellStyle name="Note 4 57" xfId="488" xr:uid="{00000000-0005-0000-0000-0000E8010000}"/>
    <cellStyle name="Note 4 58" xfId="489" xr:uid="{00000000-0005-0000-0000-0000E9010000}"/>
    <cellStyle name="Note 4 59" xfId="490" xr:uid="{00000000-0005-0000-0000-0000EA010000}"/>
    <cellStyle name="Note 4 6" xfId="491" xr:uid="{00000000-0005-0000-0000-0000EB010000}"/>
    <cellStyle name="Note 4 60" xfId="492" xr:uid="{00000000-0005-0000-0000-0000EC010000}"/>
    <cellStyle name="Note 4 61" xfId="493" xr:uid="{00000000-0005-0000-0000-0000ED010000}"/>
    <cellStyle name="Note 4 62" xfId="494" xr:uid="{00000000-0005-0000-0000-0000EE010000}"/>
    <cellStyle name="Note 4 63" xfId="495" xr:uid="{00000000-0005-0000-0000-0000EF010000}"/>
    <cellStyle name="Note 4 64" xfId="496" xr:uid="{00000000-0005-0000-0000-0000F0010000}"/>
    <cellStyle name="Note 4 65" xfId="497" xr:uid="{00000000-0005-0000-0000-0000F1010000}"/>
    <cellStyle name="Note 4 66" xfId="498" xr:uid="{00000000-0005-0000-0000-0000F2010000}"/>
    <cellStyle name="Note 4 67" xfId="499" xr:uid="{00000000-0005-0000-0000-0000F3010000}"/>
    <cellStyle name="Note 4 68" xfId="500" xr:uid="{00000000-0005-0000-0000-0000F4010000}"/>
    <cellStyle name="Note 4 69" xfId="501" xr:uid="{00000000-0005-0000-0000-0000F5010000}"/>
    <cellStyle name="Note 4 7" xfId="502" xr:uid="{00000000-0005-0000-0000-0000F6010000}"/>
    <cellStyle name="Note 4 70" xfId="503" xr:uid="{00000000-0005-0000-0000-0000F7010000}"/>
    <cellStyle name="Note 4 71" xfId="504" xr:uid="{00000000-0005-0000-0000-0000F8010000}"/>
    <cellStyle name="Note 4 72" xfId="505" xr:uid="{00000000-0005-0000-0000-0000F9010000}"/>
    <cellStyle name="Note 4 73" xfId="506" xr:uid="{00000000-0005-0000-0000-0000FA010000}"/>
    <cellStyle name="Note 4 74" xfId="507" xr:uid="{00000000-0005-0000-0000-0000FB010000}"/>
    <cellStyle name="Note 4 75" xfId="508" xr:uid="{00000000-0005-0000-0000-0000FC010000}"/>
    <cellStyle name="Note 4 76" xfId="509" xr:uid="{00000000-0005-0000-0000-0000FD010000}"/>
    <cellStyle name="Note 4 77" xfId="510" xr:uid="{00000000-0005-0000-0000-0000FE010000}"/>
    <cellStyle name="Note 4 78" xfId="511" xr:uid="{00000000-0005-0000-0000-0000FF010000}"/>
    <cellStyle name="Note 4 79" xfId="512" xr:uid="{00000000-0005-0000-0000-000000020000}"/>
    <cellStyle name="Note 4 8" xfId="513" xr:uid="{00000000-0005-0000-0000-000001020000}"/>
    <cellStyle name="Note 4 80" xfId="514" xr:uid="{00000000-0005-0000-0000-000002020000}"/>
    <cellStyle name="Note 4 81" xfId="515" xr:uid="{00000000-0005-0000-0000-000003020000}"/>
    <cellStyle name="Note 4 82" xfId="516" xr:uid="{00000000-0005-0000-0000-000004020000}"/>
    <cellStyle name="Note 4 83" xfId="517" xr:uid="{00000000-0005-0000-0000-000005020000}"/>
    <cellStyle name="Note 4 84" xfId="518" xr:uid="{00000000-0005-0000-0000-000006020000}"/>
    <cellStyle name="Note 4 85" xfId="519" xr:uid="{00000000-0005-0000-0000-000007020000}"/>
    <cellStyle name="Note 4 86" xfId="520" xr:uid="{00000000-0005-0000-0000-000008020000}"/>
    <cellStyle name="Note 4 87" xfId="521" xr:uid="{00000000-0005-0000-0000-000009020000}"/>
    <cellStyle name="Note 4 88" xfId="522" xr:uid="{00000000-0005-0000-0000-00000A020000}"/>
    <cellStyle name="Note 4 89" xfId="523" xr:uid="{00000000-0005-0000-0000-00000B020000}"/>
    <cellStyle name="Note 4 9" xfId="524" xr:uid="{00000000-0005-0000-0000-00000C020000}"/>
    <cellStyle name="Note 4 90" xfId="525" xr:uid="{00000000-0005-0000-0000-00000D020000}"/>
    <cellStyle name="Note 5 10" xfId="526" xr:uid="{00000000-0005-0000-0000-00000E020000}"/>
    <cellStyle name="Note 5 11" xfId="527" xr:uid="{00000000-0005-0000-0000-00000F020000}"/>
    <cellStyle name="Note 5 12" xfId="528" xr:uid="{00000000-0005-0000-0000-000010020000}"/>
    <cellStyle name="Note 5 13" xfId="529" xr:uid="{00000000-0005-0000-0000-000011020000}"/>
    <cellStyle name="Note 5 14" xfId="530" xr:uid="{00000000-0005-0000-0000-000012020000}"/>
    <cellStyle name="Note 5 15" xfId="531" xr:uid="{00000000-0005-0000-0000-000013020000}"/>
    <cellStyle name="Note 5 16" xfId="532" xr:uid="{00000000-0005-0000-0000-000014020000}"/>
    <cellStyle name="Note 5 17" xfId="533" xr:uid="{00000000-0005-0000-0000-000015020000}"/>
    <cellStyle name="Note 5 18" xfId="534" xr:uid="{00000000-0005-0000-0000-000016020000}"/>
    <cellStyle name="Note 5 19" xfId="535" xr:uid="{00000000-0005-0000-0000-000017020000}"/>
    <cellStyle name="Note 5 2" xfId="536" xr:uid="{00000000-0005-0000-0000-000018020000}"/>
    <cellStyle name="Note 5 20" xfId="537" xr:uid="{00000000-0005-0000-0000-000019020000}"/>
    <cellStyle name="Note 5 21" xfId="538" xr:uid="{00000000-0005-0000-0000-00001A020000}"/>
    <cellStyle name="Note 5 22" xfId="539" xr:uid="{00000000-0005-0000-0000-00001B020000}"/>
    <cellStyle name="Note 5 23" xfId="540" xr:uid="{00000000-0005-0000-0000-00001C020000}"/>
    <cellStyle name="Note 5 24" xfId="541" xr:uid="{00000000-0005-0000-0000-00001D020000}"/>
    <cellStyle name="Note 5 25" xfId="542" xr:uid="{00000000-0005-0000-0000-00001E020000}"/>
    <cellStyle name="Note 5 26" xfId="543" xr:uid="{00000000-0005-0000-0000-00001F020000}"/>
    <cellStyle name="Note 5 27" xfId="544" xr:uid="{00000000-0005-0000-0000-000020020000}"/>
    <cellStyle name="Note 5 28" xfId="545" xr:uid="{00000000-0005-0000-0000-000021020000}"/>
    <cellStyle name="Note 5 29" xfId="546" xr:uid="{00000000-0005-0000-0000-000022020000}"/>
    <cellStyle name="Note 5 3" xfId="547" xr:uid="{00000000-0005-0000-0000-000023020000}"/>
    <cellStyle name="Note 5 30" xfId="548" xr:uid="{00000000-0005-0000-0000-000024020000}"/>
    <cellStyle name="Note 5 31" xfId="549" xr:uid="{00000000-0005-0000-0000-000025020000}"/>
    <cellStyle name="Note 5 32" xfId="550" xr:uid="{00000000-0005-0000-0000-000026020000}"/>
    <cellStyle name="Note 5 33" xfId="551" xr:uid="{00000000-0005-0000-0000-000027020000}"/>
    <cellStyle name="Note 5 34" xfId="552" xr:uid="{00000000-0005-0000-0000-000028020000}"/>
    <cellStyle name="Note 5 35" xfId="553" xr:uid="{00000000-0005-0000-0000-000029020000}"/>
    <cellStyle name="Note 5 36" xfId="554" xr:uid="{00000000-0005-0000-0000-00002A020000}"/>
    <cellStyle name="Note 5 37" xfId="555" xr:uid="{00000000-0005-0000-0000-00002B020000}"/>
    <cellStyle name="Note 5 38" xfId="556" xr:uid="{00000000-0005-0000-0000-00002C020000}"/>
    <cellStyle name="Note 5 39" xfId="557" xr:uid="{00000000-0005-0000-0000-00002D020000}"/>
    <cellStyle name="Note 5 4" xfId="558" xr:uid="{00000000-0005-0000-0000-00002E020000}"/>
    <cellStyle name="Note 5 40" xfId="559" xr:uid="{00000000-0005-0000-0000-00002F020000}"/>
    <cellStyle name="Note 5 41" xfId="560" xr:uid="{00000000-0005-0000-0000-000030020000}"/>
    <cellStyle name="Note 5 42" xfId="561" xr:uid="{00000000-0005-0000-0000-000031020000}"/>
    <cellStyle name="Note 5 43" xfId="562" xr:uid="{00000000-0005-0000-0000-000032020000}"/>
    <cellStyle name="Note 5 44" xfId="563" xr:uid="{00000000-0005-0000-0000-000033020000}"/>
    <cellStyle name="Note 5 45" xfId="564" xr:uid="{00000000-0005-0000-0000-000034020000}"/>
    <cellStyle name="Note 5 46" xfId="565" xr:uid="{00000000-0005-0000-0000-000035020000}"/>
    <cellStyle name="Note 5 47" xfId="566" xr:uid="{00000000-0005-0000-0000-000036020000}"/>
    <cellStyle name="Note 5 48" xfId="567" xr:uid="{00000000-0005-0000-0000-000037020000}"/>
    <cellStyle name="Note 5 49" xfId="568" xr:uid="{00000000-0005-0000-0000-000038020000}"/>
    <cellStyle name="Note 5 5" xfId="569" xr:uid="{00000000-0005-0000-0000-000039020000}"/>
    <cellStyle name="Note 5 50" xfId="570" xr:uid="{00000000-0005-0000-0000-00003A020000}"/>
    <cellStyle name="Note 5 51" xfId="571" xr:uid="{00000000-0005-0000-0000-00003B020000}"/>
    <cellStyle name="Note 5 52" xfId="572" xr:uid="{00000000-0005-0000-0000-00003C020000}"/>
    <cellStyle name="Note 5 53" xfId="573" xr:uid="{00000000-0005-0000-0000-00003D020000}"/>
    <cellStyle name="Note 5 54" xfId="574" xr:uid="{00000000-0005-0000-0000-00003E020000}"/>
    <cellStyle name="Note 5 55" xfId="575" xr:uid="{00000000-0005-0000-0000-00003F020000}"/>
    <cellStyle name="Note 5 56" xfId="576" xr:uid="{00000000-0005-0000-0000-000040020000}"/>
    <cellStyle name="Note 5 57" xfId="577" xr:uid="{00000000-0005-0000-0000-000041020000}"/>
    <cellStyle name="Note 5 58" xfId="578" xr:uid="{00000000-0005-0000-0000-000042020000}"/>
    <cellStyle name="Note 5 59" xfId="579" xr:uid="{00000000-0005-0000-0000-000043020000}"/>
    <cellStyle name="Note 5 6" xfId="580" xr:uid="{00000000-0005-0000-0000-000044020000}"/>
    <cellStyle name="Note 5 60" xfId="581" xr:uid="{00000000-0005-0000-0000-000045020000}"/>
    <cellStyle name="Note 5 61" xfId="582" xr:uid="{00000000-0005-0000-0000-000046020000}"/>
    <cellStyle name="Note 5 62" xfId="583" xr:uid="{00000000-0005-0000-0000-000047020000}"/>
    <cellStyle name="Note 5 63" xfId="584" xr:uid="{00000000-0005-0000-0000-000048020000}"/>
    <cellStyle name="Note 5 64" xfId="585" xr:uid="{00000000-0005-0000-0000-000049020000}"/>
    <cellStyle name="Note 5 65" xfId="586" xr:uid="{00000000-0005-0000-0000-00004A020000}"/>
    <cellStyle name="Note 5 66" xfId="587" xr:uid="{00000000-0005-0000-0000-00004B020000}"/>
    <cellStyle name="Note 5 67" xfId="588" xr:uid="{00000000-0005-0000-0000-00004C020000}"/>
    <cellStyle name="Note 5 68" xfId="589" xr:uid="{00000000-0005-0000-0000-00004D020000}"/>
    <cellStyle name="Note 5 69" xfId="590" xr:uid="{00000000-0005-0000-0000-00004E020000}"/>
    <cellStyle name="Note 5 7" xfId="591" xr:uid="{00000000-0005-0000-0000-00004F020000}"/>
    <cellStyle name="Note 5 70" xfId="592" xr:uid="{00000000-0005-0000-0000-000050020000}"/>
    <cellStyle name="Note 5 71" xfId="593" xr:uid="{00000000-0005-0000-0000-000051020000}"/>
    <cellStyle name="Note 5 72" xfId="594" xr:uid="{00000000-0005-0000-0000-000052020000}"/>
    <cellStyle name="Note 5 73" xfId="595" xr:uid="{00000000-0005-0000-0000-000053020000}"/>
    <cellStyle name="Note 5 74" xfId="596" xr:uid="{00000000-0005-0000-0000-000054020000}"/>
    <cellStyle name="Note 5 75" xfId="597" xr:uid="{00000000-0005-0000-0000-000055020000}"/>
    <cellStyle name="Note 5 76" xfId="598" xr:uid="{00000000-0005-0000-0000-000056020000}"/>
    <cellStyle name="Note 5 77" xfId="599" xr:uid="{00000000-0005-0000-0000-000057020000}"/>
    <cellStyle name="Note 5 78" xfId="600" xr:uid="{00000000-0005-0000-0000-000058020000}"/>
    <cellStyle name="Note 5 79" xfId="601" xr:uid="{00000000-0005-0000-0000-000059020000}"/>
    <cellStyle name="Note 5 8" xfId="602" xr:uid="{00000000-0005-0000-0000-00005A020000}"/>
    <cellStyle name="Note 5 80" xfId="603" xr:uid="{00000000-0005-0000-0000-00005B020000}"/>
    <cellStyle name="Note 5 81" xfId="604" xr:uid="{00000000-0005-0000-0000-00005C020000}"/>
    <cellStyle name="Note 5 82" xfId="605" xr:uid="{00000000-0005-0000-0000-00005D020000}"/>
    <cellStyle name="Note 5 83" xfId="606" xr:uid="{00000000-0005-0000-0000-00005E020000}"/>
    <cellStyle name="Note 5 84" xfId="607" xr:uid="{00000000-0005-0000-0000-00005F020000}"/>
    <cellStyle name="Note 5 85" xfId="608" xr:uid="{00000000-0005-0000-0000-000060020000}"/>
    <cellStyle name="Note 5 86" xfId="609" xr:uid="{00000000-0005-0000-0000-000061020000}"/>
    <cellStyle name="Note 5 87" xfId="610" xr:uid="{00000000-0005-0000-0000-000062020000}"/>
    <cellStyle name="Note 5 88" xfId="611" xr:uid="{00000000-0005-0000-0000-000063020000}"/>
    <cellStyle name="Note 5 89" xfId="612" xr:uid="{00000000-0005-0000-0000-000064020000}"/>
    <cellStyle name="Note 5 9" xfId="613" xr:uid="{00000000-0005-0000-0000-000065020000}"/>
    <cellStyle name="Note 5 90" xfId="614" xr:uid="{00000000-0005-0000-0000-000066020000}"/>
    <cellStyle name="Percent" xfId="615" builtinId="5"/>
    <cellStyle name="Percent 2" xfId="616" xr:uid="{00000000-0005-0000-0000-000068020000}"/>
    <cellStyle name="Percent 2 2" xfId="617" xr:uid="{00000000-0005-0000-0000-000069020000}"/>
    <cellStyle name="Percent 2 3" xfId="618" xr:uid="{00000000-0005-0000-0000-00006A020000}"/>
    <cellStyle name="Percent 2 4" xfId="619" xr:uid="{00000000-0005-0000-0000-00006B020000}"/>
    <cellStyle name="Percent 3" xfId="620" xr:uid="{00000000-0005-0000-0000-00006C020000}"/>
    <cellStyle name="Percent 3 2" xfId="621" xr:uid="{00000000-0005-0000-0000-00006D020000}"/>
    <cellStyle name="percentage difference" xfId="622" xr:uid="{00000000-0005-0000-0000-00006E020000}"/>
    <cellStyle name="percentage difference one decimal" xfId="623" xr:uid="{00000000-0005-0000-0000-00006F020000}"/>
    <cellStyle name="percentage difference zero decimal" xfId="624" xr:uid="{00000000-0005-0000-0000-000070020000}"/>
    <cellStyle name="Porcentual 2" xfId="625" xr:uid="{00000000-0005-0000-0000-000071020000}"/>
    <cellStyle name="Porcentual 2 2" xfId="626" xr:uid="{00000000-0005-0000-0000-000072020000}"/>
    <cellStyle name="Porcentual 3" xfId="627" xr:uid="{00000000-0005-0000-0000-000073020000}"/>
    <cellStyle name="Porcentual 3 2" xfId="628" xr:uid="{00000000-0005-0000-0000-000074020000}"/>
    <cellStyle name="Porcentual 3 3" xfId="629" xr:uid="{00000000-0005-0000-0000-000075020000}"/>
    <cellStyle name="Porcentual 3 4" xfId="630" xr:uid="{00000000-0005-0000-0000-000076020000}"/>
    <cellStyle name="Porcentual 3 5" xfId="631" xr:uid="{00000000-0005-0000-0000-000077020000}"/>
    <cellStyle name="Publication" xfId="632" xr:uid="{00000000-0005-0000-0000-000078020000}"/>
    <cellStyle name="Red Text" xfId="633" xr:uid="{00000000-0005-0000-0000-000079020000}"/>
    <cellStyle name="TopGrey" xfId="634" xr:uid="{00000000-0005-0000-0000-00007A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694764</xdr:colOff>
      <xdr:row>0</xdr:row>
      <xdr:rowOff>67235</xdr:rowOff>
    </xdr:from>
    <xdr:to>
      <xdr:col>20</xdr:col>
      <xdr:colOff>201705</xdr:colOff>
      <xdr:row>4</xdr:row>
      <xdr:rowOff>108557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E2DF092-A4AA-4DF7-86D8-8D8217019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15475323" y="67235"/>
          <a:ext cx="750794" cy="6688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GCP-STRUCTURE/Manual%20Operativo%20DGCP/Manuales%20de%20Soporte/Sistema%20de%20Informacion%20Financiera/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H84"/>
  <sheetViews>
    <sheetView showGridLines="0" tabSelected="1" showWhiteSpace="0" topLeftCell="B1" zoomScale="85" zoomScaleNormal="85" workbookViewId="0">
      <pane xSplit="1" ySplit="16" topLeftCell="O17" activePane="bottomRight" state="frozen"/>
      <selection activeCell="B1" sqref="B1"/>
      <selection pane="topRight" activeCell="C1" sqref="C1"/>
      <selection pane="bottomLeft" activeCell="B17" sqref="B17"/>
      <selection pane="bottomRight" activeCell="B1" sqref="B1"/>
    </sheetView>
  </sheetViews>
  <sheetFormatPr defaultRowHeight="12.75"/>
  <cols>
    <col min="1" max="1" width="0" style="1" hidden="1" customWidth="1"/>
    <col min="2" max="2" width="43.7109375" style="1" customWidth="1"/>
    <col min="3" max="6" width="11.42578125" style="1" customWidth="1"/>
    <col min="7" max="7" width="12.140625" style="2" customWidth="1"/>
    <col min="8" max="10" width="11.42578125" style="2" customWidth="1"/>
    <col min="11" max="11" width="10.85546875" style="2" bestFit="1" customWidth="1"/>
    <col min="12" max="12" width="10.5703125" style="2" bestFit="1" customWidth="1"/>
    <col min="13" max="13" width="10.85546875" style="2" bestFit="1" customWidth="1"/>
    <col min="14" max="14" width="10.5703125" style="2" bestFit="1" customWidth="1"/>
    <col min="15" max="15" width="10.7109375" style="1" bestFit="1" customWidth="1"/>
    <col min="16" max="16" width="10.5703125" style="1" bestFit="1" customWidth="1"/>
    <col min="17" max="17" width="10.85546875" style="1" bestFit="1" customWidth="1"/>
    <col min="18" max="18" width="10.5703125" style="1" bestFit="1" customWidth="1"/>
    <col min="19" max="19" width="10.85546875" style="1" bestFit="1" customWidth="1"/>
    <col min="20" max="20" width="7.7109375" style="1" bestFit="1" customWidth="1"/>
    <col min="21" max="21" width="11.5703125" style="1" bestFit="1" customWidth="1"/>
    <col min="22" max="22" width="7.7109375" style="1" bestFit="1" customWidth="1"/>
    <col min="23" max="23" width="11.5703125" style="1" bestFit="1" customWidth="1"/>
    <col min="24" max="24" width="7.7109375" style="1" bestFit="1" customWidth="1"/>
    <col min="25" max="25" width="10.28515625" style="1" customWidth="1"/>
    <col min="26" max="26" width="7.7109375" style="1" customWidth="1"/>
    <col min="27" max="27" width="10.5703125" style="1" bestFit="1" customWidth="1"/>
    <col min="28" max="28" width="9.140625" style="1"/>
    <col min="29" max="29" width="10.7109375" style="1" customWidth="1"/>
    <col min="30" max="30" width="9.140625" style="1"/>
    <col min="31" max="31" width="10.7109375" style="1" customWidth="1"/>
    <col min="32" max="32" width="9.140625" style="1"/>
    <col min="33" max="33" width="10.7109375" style="1" customWidth="1"/>
    <col min="34" max="34" width="9.140625" style="1"/>
    <col min="35" max="35" width="10.7109375" style="1" customWidth="1"/>
    <col min="36" max="36" width="9.140625" style="1"/>
    <col min="37" max="37" width="10.7109375" style="1" customWidth="1"/>
    <col min="38" max="38" width="9.140625" style="1"/>
    <col min="39" max="39" width="10.7109375" style="1" customWidth="1"/>
    <col min="40" max="40" width="9.140625" style="1"/>
    <col min="41" max="41" width="10.7109375" style="1" customWidth="1"/>
    <col min="42" max="43" width="9.140625" style="1"/>
    <col min="44" max="44" width="11.28515625" style="135" bestFit="1" customWidth="1"/>
    <col min="45" max="45" width="11.5703125" style="135" bestFit="1" customWidth="1"/>
    <col min="46" max="46" width="9.5703125" style="1" bestFit="1" customWidth="1"/>
    <col min="47" max="16384" width="9.140625" style="1"/>
  </cols>
  <sheetData>
    <row r="1" spans="2:45">
      <c r="E1" s="2"/>
      <c r="G1" s="3"/>
    </row>
    <row r="2" spans="2:45">
      <c r="I2" s="4"/>
    </row>
    <row r="3" spans="2:45">
      <c r="I3" s="5"/>
    </row>
    <row r="6" spans="2:45">
      <c r="B6" s="156" t="s">
        <v>60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</row>
    <row r="7" spans="2:45">
      <c r="B7" s="156" t="s">
        <v>4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</row>
    <row r="8" spans="2:45">
      <c r="B8" s="156" t="s">
        <v>61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</row>
    <row r="9" spans="2:45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2:45"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</row>
    <row r="11" spans="2:45" s="8" customFormat="1">
      <c r="B11" s="156" t="s">
        <v>5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2"/>
    </row>
    <row r="12" spans="2:45" s="8" customFormat="1">
      <c r="B12" s="167" t="s">
        <v>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52"/>
    </row>
    <row r="13" spans="2:45" s="8" customFormat="1">
      <c r="B13" s="167" t="s">
        <v>62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52"/>
    </row>
    <row r="14" spans="2:45" s="8" customFormat="1">
      <c r="C14" s="156"/>
      <c r="D14" s="156"/>
      <c r="E14" s="156"/>
      <c r="F14" s="156"/>
      <c r="G14" s="140"/>
      <c r="H14" s="7"/>
      <c r="I14" s="143"/>
      <c r="J14" s="7"/>
      <c r="K14" s="7"/>
      <c r="L14" s="7"/>
      <c r="M14" s="7"/>
      <c r="N14" s="7"/>
      <c r="Y14" s="144"/>
      <c r="AR14" s="152"/>
      <c r="AS14" s="152"/>
    </row>
    <row r="15" spans="2:45" s="8" customFormat="1" ht="12.75" customHeight="1">
      <c r="B15" s="157" t="s">
        <v>7</v>
      </c>
      <c r="C15" s="159">
        <v>2005</v>
      </c>
      <c r="D15" s="159"/>
      <c r="E15" s="159">
        <v>2006</v>
      </c>
      <c r="F15" s="159"/>
      <c r="G15" s="155">
        <v>2007</v>
      </c>
      <c r="H15" s="155"/>
      <c r="I15" s="155">
        <v>2008</v>
      </c>
      <c r="J15" s="155"/>
      <c r="K15" s="155">
        <v>2009</v>
      </c>
      <c r="L15" s="155"/>
      <c r="M15" s="155">
        <v>2010</v>
      </c>
      <c r="N15" s="155"/>
      <c r="O15" s="155">
        <v>2011</v>
      </c>
      <c r="P15" s="155"/>
      <c r="Q15" s="155">
        <v>2012</v>
      </c>
      <c r="R15" s="155"/>
      <c r="S15" s="155">
        <v>2013</v>
      </c>
      <c r="T15" s="155"/>
      <c r="U15" s="155">
        <v>2014</v>
      </c>
      <c r="V15" s="155"/>
      <c r="W15" s="155">
        <v>2015</v>
      </c>
      <c r="X15" s="155"/>
      <c r="Y15" s="160">
        <v>2016</v>
      </c>
      <c r="Z15" s="155"/>
      <c r="AA15" s="160">
        <v>2017</v>
      </c>
      <c r="AB15" s="155"/>
      <c r="AC15" s="164" t="s">
        <v>55</v>
      </c>
      <c r="AD15" s="165"/>
      <c r="AE15" s="164" t="s">
        <v>58</v>
      </c>
      <c r="AF15" s="165"/>
      <c r="AG15" s="164" t="s">
        <v>59</v>
      </c>
      <c r="AH15" s="165"/>
      <c r="AI15" s="164" t="s">
        <v>63</v>
      </c>
      <c r="AJ15" s="165"/>
      <c r="AK15" s="164" t="s">
        <v>64</v>
      </c>
      <c r="AL15" s="165"/>
      <c r="AM15" s="164" t="s">
        <v>73</v>
      </c>
      <c r="AN15" s="165"/>
      <c r="AO15" s="164" t="s">
        <v>70</v>
      </c>
      <c r="AP15" s="165"/>
      <c r="AR15" s="152"/>
      <c r="AS15" s="152"/>
    </row>
    <row r="16" spans="2:45" s="8" customFormat="1">
      <c r="B16" s="158"/>
      <c r="C16" s="118" t="s">
        <v>0</v>
      </c>
      <c r="D16" s="119" t="s">
        <v>1</v>
      </c>
      <c r="E16" s="118" t="s">
        <v>0</v>
      </c>
      <c r="F16" s="119" t="s">
        <v>1</v>
      </c>
      <c r="G16" s="120" t="s">
        <v>0</v>
      </c>
      <c r="H16" s="121" t="s">
        <v>1</v>
      </c>
      <c r="I16" s="120" t="s">
        <v>0</v>
      </c>
      <c r="J16" s="121" t="s">
        <v>1</v>
      </c>
      <c r="K16" s="120" t="s">
        <v>0</v>
      </c>
      <c r="L16" s="121" t="s">
        <v>1</v>
      </c>
      <c r="M16" s="120" t="s">
        <v>0</v>
      </c>
      <c r="N16" s="121" t="s">
        <v>1</v>
      </c>
      <c r="O16" s="120" t="s">
        <v>0</v>
      </c>
      <c r="P16" s="121" t="s">
        <v>1</v>
      </c>
      <c r="Q16" s="120" t="s">
        <v>0</v>
      </c>
      <c r="R16" s="121" t="s">
        <v>1</v>
      </c>
      <c r="S16" s="120" t="s">
        <v>0</v>
      </c>
      <c r="T16" s="121" t="s">
        <v>1</v>
      </c>
      <c r="U16" s="120" t="s">
        <v>0</v>
      </c>
      <c r="V16" s="121" t="s">
        <v>1</v>
      </c>
      <c r="W16" s="120" t="s">
        <v>0</v>
      </c>
      <c r="X16" s="121" t="s">
        <v>1</v>
      </c>
      <c r="Y16" s="120" t="s">
        <v>0</v>
      </c>
      <c r="Z16" s="121" t="s">
        <v>1</v>
      </c>
      <c r="AA16" s="120" t="s">
        <v>0</v>
      </c>
      <c r="AB16" s="121" t="s">
        <v>1</v>
      </c>
      <c r="AC16" s="133" t="s">
        <v>0</v>
      </c>
      <c r="AD16" s="134" t="s">
        <v>1</v>
      </c>
      <c r="AE16" s="133" t="s">
        <v>0</v>
      </c>
      <c r="AF16" s="134" t="s">
        <v>1</v>
      </c>
      <c r="AG16" s="133" t="s">
        <v>0</v>
      </c>
      <c r="AH16" s="134" t="s">
        <v>1</v>
      </c>
      <c r="AI16" s="133" t="s">
        <v>0</v>
      </c>
      <c r="AJ16" s="134" t="s">
        <v>1</v>
      </c>
      <c r="AK16" s="133" t="s">
        <v>0</v>
      </c>
      <c r="AL16" s="134" t="s">
        <v>1</v>
      </c>
      <c r="AM16" s="133" t="s">
        <v>0</v>
      </c>
      <c r="AN16" s="134" t="s">
        <v>1</v>
      </c>
      <c r="AO16" s="133" t="s">
        <v>0</v>
      </c>
      <c r="AP16" s="134" t="s">
        <v>1</v>
      </c>
      <c r="AR16" s="152"/>
      <c r="AS16" s="152"/>
    </row>
    <row r="17" spans="2:86">
      <c r="B17" s="9" t="s">
        <v>8</v>
      </c>
      <c r="C17" s="10"/>
      <c r="D17" s="11"/>
      <c r="E17" s="10"/>
      <c r="F17" s="11"/>
      <c r="G17" s="12"/>
      <c r="H17" s="13"/>
      <c r="I17" s="12"/>
      <c r="J17" s="14"/>
      <c r="K17" s="12"/>
      <c r="L17" s="14"/>
      <c r="M17" s="12"/>
      <c r="N17" s="14"/>
      <c r="O17" s="12"/>
      <c r="P17" s="14"/>
      <c r="Q17" s="12"/>
      <c r="R17" s="14"/>
      <c r="S17" s="12"/>
      <c r="T17" s="14"/>
      <c r="Y17" s="12"/>
      <c r="Z17" s="14"/>
      <c r="AC17" s="12"/>
      <c r="AD17" s="14"/>
      <c r="AE17" s="12"/>
      <c r="AF17" s="14"/>
      <c r="AG17" s="12"/>
      <c r="AH17" s="14"/>
      <c r="AI17" s="12"/>
      <c r="AJ17" s="14"/>
      <c r="AK17" s="12"/>
      <c r="AL17" s="14"/>
      <c r="AM17" s="12"/>
      <c r="AN17" s="14"/>
      <c r="AO17" s="12"/>
      <c r="AP17" s="14"/>
    </row>
    <row r="18" spans="2:86">
      <c r="B18" s="9" t="s">
        <v>9</v>
      </c>
      <c r="C18" s="11"/>
      <c r="D18" s="11"/>
      <c r="E18" s="11"/>
      <c r="F18" s="11"/>
      <c r="G18" s="13"/>
      <c r="H18" s="13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Y18" s="13"/>
      <c r="Z18" s="14"/>
      <c r="AC18" s="13"/>
      <c r="AD18" s="14"/>
      <c r="AE18" s="13"/>
      <c r="AF18" s="14"/>
      <c r="AG18" s="13"/>
      <c r="AH18" s="14"/>
      <c r="AI18" s="13"/>
      <c r="AJ18" s="14"/>
      <c r="AK18" s="13"/>
      <c r="AL18" s="14"/>
      <c r="AM18" s="13"/>
      <c r="AN18" s="14"/>
      <c r="AO18" s="13"/>
      <c r="AP18" s="14"/>
    </row>
    <row r="19" spans="2:86">
      <c r="B19" s="9" t="s">
        <v>10</v>
      </c>
      <c r="C19" s="11"/>
      <c r="D19" s="11"/>
      <c r="E19" s="11"/>
      <c r="F19" s="11"/>
      <c r="G19" s="13"/>
      <c r="H19" s="13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Y19" s="13"/>
      <c r="Z19" s="14"/>
      <c r="AC19" s="13"/>
      <c r="AD19" s="14"/>
      <c r="AE19" s="13"/>
      <c r="AF19" s="14"/>
      <c r="AG19" s="13"/>
      <c r="AH19" s="14"/>
      <c r="AI19" s="13"/>
      <c r="AJ19" s="14"/>
      <c r="AK19" s="13"/>
      <c r="AL19" s="14"/>
      <c r="AM19" s="13"/>
      <c r="AN19" s="14"/>
      <c r="AO19" s="13"/>
      <c r="AP19" s="14"/>
    </row>
    <row r="20" spans="2:86">
      <c r="B20" s="15" t="s">
        <v>11</v>
      </c>
      <c r="C20" s="16">
        <v>1257.55</v>
      </c>
      <c r="D20" s="17">
        <v>21.507124971044096</v>
      </c>
      <c r="E20" s="16">
        <v>1330.7083093680003</v>
      </c>
      <c r="F20" s="17">
        <v>21.137556510545146</v>
      </c>
      <c r="G20" s="18">
        <v>1385.9200514215634</v>
      </c>
      <c r="H20" s="17">
        <f>G20/$G$47*100</f>
        <v>18.317879326416108</v>
      </c>
      <c r="I20" s="18">
        <v>1353.9823752552397</v>
      </c>
      <c r="J20" s="17">
        <f>I20/$I$47*100</f>
        <v>16.26833410758136</v>
      </c>
      <c r="K20" s="18">
        <v>1634.3695325009996</v>
      </c>
      <c r="L20" s="17">
        <v>19.895689535157569</v>
      </c>
      <c r="M20" s="84">
        <v>1977.7174626950002</v>
      </c>
      <c r="N20" s="17">
        <v>19.882622865020231</v>
      </c>
      <c r="O20" s="94">
        <v>2198.2316136129994</v>
      </c>
      <c r="P20" s="17">
        <v>18.908603540102746</v>
      </c>
      <c r="Q20" s="95">
        <v>2219.9764059699996</v>
      </c>
      <c r="R20" s="17">
        <v>17.247087135478502</v>
      </c>
      <c r="S20" s="95">
        <v>2529.7464249090012</v>
      </c>
      <c r="T20" s="17">
        <v>16.687501266202901</v>
      </c>
      <c r="U20" s="95">
        <v>2229.8798849059995</v>
      </c>
      <c r="V20" s="17">
        <v>13.567273285973982</v>
      </c>
      <c r="W20" s="95">
        <v>2705.1999983590003</v>
      </c>
      <c r="X20" s="17">
        <v>16.651378740808795</v>
      </c>
      <c r="Y20" s="110">
        <v>2983.954158765001</v>
      </c>
      <c r="Z20" s="17">
        <f>Y20/$Y$47*100</f>
        <v>16.986029805764641</v>
      </c>
      <c r="AA20" s="110">
        <v>2964.8995494939982</v>
      </c>
      <c r="AB20" s="17">
        <v>15.752917190823307</v>
      </c>
      <c r="AC20" s="110">
        <v>3170.2755282999979</v>
      </c>
      <c r="AD20" s="110">
        <v>14.701323306610901</v>
      </c>
      <c r="AE20" s="110">
        <v>3491.3856864540021</v>
      </c>
      <c r="AF20" s="110">
        <v>14.931200917062403</v>
      </c>
      <c r="AG20" s="110">
        <v>4099.8342933410013</v>
      </c>
      <c r="AH20" s="110">
        <v>13.353406491437505</v>
      </c>
      <c r="AI20" s="110">
        <v>3986.4341787229996</v>
      </c>
      <c r="AJ20" s="110">
        <v>11.956432637338434</v>
      </c>
      <c r="AK20" s="110">
        <v>3966.3305175109995</v>
      </c>
      <c r="AL20" s="110">
        <v>10.909232075451397</v>
      </c>
      <c r="AM20" s="110">
        <v>4196.0554166789998</v>
      </c>
      <c r="AN20" s="110">
        <v>10.799520283445249</v>
      </c>
      <c r="AO20" s="110">
        <v>4208.3279953599995</v>
      </c>
      <c r="AP20" s="110">
        <v>10.329725544525225</v>
      </c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</row>
    <row r="21" spans="2:86">
      <c r="B21" s="15" t="s">
        <v>12</v>
      </c>
      <c r="C21" s="16">
        <v>403.06</v>
      </c>
      <c r="D21" s="17">
        <v>6.8932939372820439</v>
      </c>
      <c r="E21" s="16">
        <v>432.6</v>
      </c>
      <c r="F21" s="17">
        <v>6.8716088132076703</v>
      </c>
      <c r="G21" s="18">
        <v>472.19735229000014</v>
      </c>
      <c r="H21" s="17">
        <f>G21/$G$47*100</f>
        <v>6.2410916911327678</v>
      </c>
      <c r="I21" s="19">
        <v>448.46558905999996</v>
      </c>
      <c r="J21" s="17">
        <f t="shared" ref="J21:J24" si="0">I21/$I$47*100</f>
        <v>5.3883921769705694</v>
      </c>
      <c r="K21" s="18">
        <v>748.55911677999995</v>
      </c>
      <c r="L21" s="17">
        <v>9.1124433550694128</v>
      </c>
      <c r="M21" s="84">
        <v>864.7657844339999</v>
      </c>
      <c r="N21" s="17">
        <v>8.6937655569086694</v>
      </c>
      <c r="O21" s="94">
        <v>851.35334735800018</v>
      </c>
      <c r="P21" s="17">
        <v>7.3231150066454545</v>
      </c>
      <c r="Q21" s="95">
        <v>909.69514407800034</v>
      </c>
      <c r="R21" s="17">
        <v>7.0674586335432288</v>
      </c>
      <c r="S21" s="95">
        <v>895.71705260799968</v>
      </c>
      <c r="T21" s="17">
        <v>5.9086077965672787</v>
      </c>
      <c r="U21" s="95">
        <v>883.16513845799977</v>
      </c>
      <c r="V21" s="17">
        <v>5.3734476333059709</v>
      </c>
      <c r="W21" s="95">
        <v>927.8325080479998</v>
      </c>
      <c r="X21" s="17">
        <v>5.7111084241141867</v>
      </c>
      <c r="Y21" s="94">
        <v>929.61532460799992</v>
      </c>
      <c r="Z21" s="17">
        <f t="shared" ref="Z21:Z25" si="1">Y21/$Y$47*100</f>
        <v>5.2917949712144443</v>
      </c>
      <c r="AA21" s="94">
        <v>920.03586822800025</v>
      </c>
      <c r="AB21" s="17">
        <v>4.8882765175826579</v>
      </c>
      <c r="AC21" s="94">
        <v>920.79400476800015</v>
      </c>
      <c r="AD21" s="94">
        <v>4.2699412849274641</v>
      </c>
      <c r="AE21" s="94">
        <v>937.89394971999991</v>
      </c>
      <c r="AF21" s="94">
        <v>4.010981386702503</v>
      </c>
      <c r="AG21" s="94">
        <v>1182.03780177</v>
      </c>
      <c r="AH21" s="94">
        <v>3.8499681025930652</v>
      </c>
      <c r="AI21" s="94">
        <v>1184.3303981399999</v>
      </c>
      <c r="AJ21" s="94">
        <v>3.5521385756955355</v>
      </c>
      <c r="AK21" s="94">
        <v>1174.4263613399999</v>
      </c>
      <c r="AL21" s="94">
        <v>3.2302123271930445</v>
      </c>
      <c r="AM21" s="94">
        <v>1527.9049909300002</v>
      </c>
      <c r="AN21" s="94">
        <v>3.9324173067726842</v>
      </c>
      <c r="AO21" s="94">
        <v>1929.51037944</v>
      </c>
      <c r="AP21" s="94">
        <v>4.736159509644617</v>
      </c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</row>
    <row r="22" spans="2:86">
      <c r="B22" s="15" t="s">
        <v>13</v>
      </c>
      <c r="C22" s="16">
        <v>0</v>
      </c>
      <c r="D22" s="17">
        <v>0</v>
      </c>
      <c r="E22" s="16">
        <v>0</v>
      </c>
      <c r="F22" s="17">
        <v>0</v>
      </c>
      <c r="G22" s="18">
        <v>0</v>
      </c>
      <c r="H22" s="17">
        <f t="shared" ref="H22:H25" si="2">G22/$G$47*100</f>
        <v>0</v>
      </c>
      <c r="I22" s="18">
        <v>0</v>
      </c>
      <c r="J22" s="17">
        <f t="shared" si="0"/>
        <v>0</v>
      </c>
      <c r="K22" s="18">
        <v>75</v>
      </c>
      <c r="L22" s="17">
        <v>0.91299836754384978</v>
      </c>
      <c r="M22" s="84">
        <v>91</v>
      </c>
      <c r="N22" s="17">
        <v>0.91485195172990719</v>
      </c>
      <c r="O22" s="94">
        <v>116.77629075</v>
      </c>
      <c r="P22" s="17">
        <v>1.0044785867883763</v>
      </c>
      <c r="Q22" s="95">
        <v>135.44295742000003</v>
      </c>
      <c r="R22" s="17">
        <v>1.0522618538772044</v>
      </c>
      <c r="S22" s="95">
        <v>138.33333335</v>
      </c>
      <c r="T22" s="17">
        <v>0.912517417835359</v>
      </c>
      <c r="U22" s="95">
        <v>129.93333336000001</v>
      </c>
      <c r="V22" s="17">
        <v>0.79055426015782571</v>
      </c>
      <c r="W22" s="95">
        <v>178.93333292</v>
      </c>
      <c r="X22" s="17">
        <v>1.1013923915472184</v>
      </c>
      <c r="Y22" s="94">
        <v>169.66060564999998</v>
      </c>
      <c r="Z22" s="17">
        <f t="shared" si="1"/>
        <v>0.96578564920974685</v>
      </c>
      <c r="AA22" s="94">
        <v>202.31515161999999</v>
      </c>
      <c r="AB22" s="17">
        <v>1.0749280967925667</v>
      </c>
      <c r="AC22" s="94">
        <v>180.37839277</v>
      </c>
      <c r="AD22" s="94">
        <v>0.83645760312214756</v>
      </c>
      <c r="AE22" s="94">
        <v>154.40417570999998</v>
      </c>
      <c r="AF22" s="94">
        <v>0.66032228375803359</v>
      </c>
      <c r="AG22" s="94">
        <v>128.42995857999998</v>
      </c>
      <c r="AH22" s="94">
        <v>0.41830408740731495</v>
      </c>
      <c r="AI22" s="94">
        <v>110.78907484</v>
      </c>
      <c r="AJ22" s="94">
        <v>0.33228746566231715</v>
      </c>
      <c r="AK22" s="94">
        <v>412.62654951999997</v>
      </c>
      <c r="AL22" s="94">
        <v>1.1349126779356795</v>
      </c>
      <c r="AM22" s="94">
        <v>435.10526881999999</v>
      </c>
      <c r="AN22" s="94">
        <v>1.1198441653981992</v>
      </c>
      <c r="AO22" s="94">
        <v>442.63929602999997</v>
      </c>
      <c r="AP22" s="94">
        <v>1.0864985923751922</v>
      </c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</row>
    <row r="23" spans="2:86">
      <c r="B23" s="15" t="s">
        <v>2</v>
      </c>
      <c r="C23" s="16">
        <v>0</v>
      </c>
      <c r="D23" s="17">
        <v>0</v>
      </c>
      <c r="E23" s="16">
        <v>0</v>
      </c>
      <c r="F23" s="17">
        <v>0</v>
      </c>
      <c r="G23" s="18">
        <v>546.98500000000001</v>
      </c>
      <c r="H23" s="17">
        <f t="shared" si="2"/>
        <v>7.2295694207486383</v>
      </c>
      <c r="I23" s="16">
        <v>492.24</v>
      </c>
      <c r="J23" s="17">
        <f t="shared" si="0"/>
        <v>5.9143493500838762</v>
      </c>
      <c r="K23" s="18">
        <v>313.53810506999997</v>
      </c>
      <c r="L23" s="17">
        <v>3.8167970412226935</v>
      </c>
      <c r="M23" s="84">
        <v>718.68801360199996</v>
      </c>
      <c r="N23" s="17">
        <v>7.225199251963514</v>
      </c>
      <c r="O23" s="94">
        <v>844.41155563799998</v>
      </c>
      <c r="P23" s="17">
        <v>7.2634035610095165</v>
      </c>
      <c r="Q23" s="95">
        <v>845.32130847200006</v>
      </c>
      <c r="R23" s="17">
        <v>6.5673356822560338</v>
      </c>
      <c r="S23" s="95">
        <v>683.39003097</v>
      </c>
      <c r="T23" s="17">
        <v>4.507990166458101</v>
      </c>
      <c r="U23" s="95">
        <v>289.77187116000005</v>
      </c>
      <c r="V23" s="17">
        <v>1.7630609582280223</v>
      </c>
      <c r="W23" s="95">
        <v>43.307544886999999</v>
      </c>
      <c r="X23" s="17">
        <v>0.26657191064818087</v>
      </c>
      <c r="Y23" s="94">
        <v>0</v>
      </c>
      <c r="Z23" s="17">
        <f t="shared" si="1"/>
        <v>0</v>
      </c>
      <c r="AA23" s="94">
        <v>0</v>
      </c>
      <c r="AB23" s="17">
        <v>0</v>
      </c>
      <c r="AC23" s="94">
        <v>0</v>
      </c>
      <c r="AD23" s="94">
        <v>0</v>
      </c>
      <c r="AE23" s="94">
        <v>0</v>
      </c>
      <c r="AF23" s="94">
        <v>0</v>
      </c>
      <c r="AG23" s="94">
        <v>687.58416568799998</v>
      </c>
      <c r="AH23" s="94">
        <v>2.2395029175741632</v>
      </c>
      <c r="AI23" s="94">
        <v>668.16422788099999</v>
      </c>
      <c r="AJ23" s="94">
        <v>2.0040116613433079</v>
      </c>
      <c r="AK23" s="94">
        <v>635.34481496599994</v>
      </c>
      <c r="AL23" s="94">
        <v>1.7474902819617575</v>
      </c>
      <c r="AM23" s="94">
        <v>480.384790834</v>
      </c>
      <c r="AN23" s="94">
        <v>1.2363815005513941</v>
      </c>
      <c r="AO23" s="94">
        <v>155.64846790300001</v>
      </c>
      <c r="AP23" s="94">
        <v>0.38205338477337364</v>
      </c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</row>
    <row r="24" spans="2:86">
      <c r="B24" s="15" t="s">
        <v>14</v>
      </c>
      <c r="C24" s="16">
        <v>51</v>
      </c>
      <c r="D24" s="17">
        <v>0.87222247506918127</v>
      </c>
      <c r="E24" s="16">
        <v>53.5</v>
      </c>
      <c r="F24" s="17">
        <v>0.84981754855896985</v>
      </c>
      <c r="G24" s="18">
        <v>55.126184488809791</v>
      </c>
      <c r="H24" s="17">
        <f t="shared" si="2"/>
        <v>0.72860970166064365</v>
      </c>
      <c r="I24" s="19">
        <v>105.13771386099998</v>
      </c>
      <c r="J24" s="17">
        <f t="shared" si="0"/>
        <v>1.2632479474303384</v>
      </c>
      <c r="K24" s="18">
        <v>90.277519547999987</v>
      </c>
      <c r="L24" s="17">
        <v>1.0989763729764264</v>
      </c>
      <c r="M24" s="84">
        <v>88.438617321999999</v>
      </c>
      <c r="N24" s="17">
        <v>0.88910155676182501</v>
      </c>
      <c r="O24" s="94">
        <v>136.533678568</v>
      </c>
      <c r="P24" s="17">
        <v>1.1744263806992266</v>
      </c>
      <c r="Q24" s="95">
        <v>235.78875371299998</v>
      </c>
      <c r="R24" s="17">
        <v>1.8318524331690338</v>
      </c>
      <c r="S24" s="95">
        <v>311.81346784999994</v>
      </c>
      <c r="T24" s="17">
        <v>2.0568811120083565</v>
      </c>
      <c r="U24" s="95">
        <v>333.72268855599998</v>
      </c>
      <c r="V24" s="17">
        <v>2.0304712141748835</v>
      </c>
      <c r="W24" s="95">
        <v>327.71970771899998</v>
      </c>
      <c r="X24" s="17">
        <v>2.0172205298560129</v>
      </c>
      <c r="Y24" s="94">
        <v>348.19612263400001</v>
      </c>
      <c r="Z24" s="17">
        <f t="shared" si="1"/>
        <v>1.9820913467922325</v>
      </c>
      <c r="AA24" s="94">
        <v>358.54326081599999</v>
      </c>
      <c r="AB24" s="17">
        <v>1.9049894280317656</v>
      </c>
      <c r="AC24" s="94">
        <v>424.26694582800008</v>
      </c>
      <c r="AD24" s="94">
        <v>1.9674269580822308</v>
      </c>
      <c r="AE24" s="94">
        <v>454.70568174100003</v>
      </c>
      <c r="AF24" s="94">
        <v>1.9445866203055342</v>
      </c>
      <c r="AG24" s="94">
        <v>484.46049612500008</v>
      </c>
      <c r="AH24" s="94">
        <v>1.577916928083644</v>
      </c>
      <c r="AI24" s="94">
        <v>492.31595178700002</v>
      </c>
      <c r="AJ24" s="94">
        <v>1.4765934290965848</v>
      </c>
      <c r="AK24" s="94">
        <v>484.49116285300005</v>
      </c>
      <c r="AL24" s="94">
        <v>1.332573397686855</v>
      </c>
      <c r="AM24" s="94">
        <v>889.77348441100014</v>
      </c>
      <c r="AN24" s="94">
        <v>2.2900381044475262</v>
      </c>
      <c r="AO24" s="94">
        <v>889.57748960299989</v>
      </c>
      <c r="AP24" s="94">
        <v>2.1835492215241779</v>
      </c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</row>
    <row r="25" spans="2:86">
      <c r="B25" s="21" t="s">
        <v>15</v>
      </c>
      <c r="C25" s="22">
        <v>1711.61</v>
      </c>
      <c r="D25" s="23">
        <v>29.272641383395321</v>
      </c>
      <c r="E25" s="22">
        <v>1816.8083093680002</v>
      </c>
      <c r="F25" s="23">
        <v>28.858982872311785</v>
      </c>
      <c r="G25" s="22">
        <v>2460.2285882003735</v>
      </c>
      <c r="H25" s="23">
        <f t="shared" si="2"/>
        <v>32.517150139958162</v>
      </c>
      <c r="I25" s="22">
        <v>2399.8256781762398</v>
      </c>
      <c r="J25" s="23">
        <v>28.834323582066148</v>
      </c>
      <c r="K25" s="22">
        <v>2861.7442738989994</v>
      </c>
      <c r="L25" s="23">
        <v>34.836904671969947</v>
      </c>
      <c r="M25" s="85">
        <v>3740.6098780530001</v>
      </c>
      <c r="N25" s="23">
        <v>37.605541182384144</v>
      </c>
      <c r="O25" s="85">
        <v>4147.3064859269998</v>
      </c>
      <c r="P25" s="23">
        <v>35.674027075245327</v>
      </c>
      <c r="Q25" s="96">
        <v>4346.2245696529999</v>
      </c>
      <c r="R25" s="23">
        <v>33.765995738324001</v>
      </c>
      <c r="S25" s="96">
        <v>4559.0003096870005</v>
      </c>
      <c r="T25" s="23">
        <v>30.073497759071994</v>
      </c>
      <c r="U25" s="96">
        <v>3866.4729164399992</v>
      </c>
      <c r="V25" s="23">
        <v>23.524807351840685</v>
      </c>
      <c r="W25" s="96">
        <v>4182.993091933</v>
      </c>
      <c r="X25" s="23">
        <v>25.747671996974393</v>
      </c>
      <c r="Y25" s="85">
        <v>4431.4262116570007</v>
      </c>
      <c r="Z25" s="23">
        <f t="shared" si="1"/>
        <v>25.225701772981061</v>
      </c>
      <c r="AA25" s="85">
        <v>4445.7938301579989</v>
      </c>
      <c r="AB25" s="23">
        <v>23.621111233230298</v>
      </c>
      <c r="AC25" s="85">
        <v>4695.7148716659976</v>
      </c>
      <c r="AD25" s="85">
        <v>21.775149152742738</v>
      </c>
      <c r="AE25" s="85">
        <v>5038.3894936250026</v>
      </c>
      <c r="AF25" s="85">
        <v>21.54709120782848</v>
      </c>
      <c r="AG25" s="85">
        <v>6582.3467155040007</v>
      </c>
      <c r="AH25" s="85">
        <v>21.439098527095691</v>
      </c>
      <c r="AI25" s="85">
        <v>6442.033831370999</v>
      </c>
      <c r="AJ25" s="85">
        <v>19.321463769136177</v>
      </c>
      <c r="AK25" s="85">
        <v>6673.2194061899991</v>
      </c>
      <c r="AL25" s="85">
        <v>18.354420760228734</v>
      </c>
      <c r="AM25" s="85">
        <v>7529.2239516740001</v>
      </c>
      <c r="AN25" s="85">
        <v>19.378201360615051</v>
      </c>
      <c r="AO25" s="85">
        <v>7625.7036283359994</v>
      </c>
      <c r="AP25" s="85">
        <v>18.717986252842586</v>
      </c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</row>
    <row r="26" spans="2:86">
      <c r="B26" s="9"/>
      <c r="C26" s="24"/>
      <c r="D26" s="16"/>
      <c r="E26" s="24"/>
      <c r="F26" s="16"/>
      <c r="G26" s="25"/>
      <c r="H26" s="16"/>
      <c r="I26" s="25"/>
      <c r="J26" s="16"/>
      <c r="K26" s="25"/>
      <c r="L26" s="16"/>
      <c r="M26" s="93"/>
      <c r="N26" s="16"/>
      <c r="O26" s="97"/>
      <c r="P26" s="16"/>
      <c r="Q26" s="97"/>
      <c r="R26" s="16"/>
      <c r="S26" s="97"/>
      <c r="T26" s="16"/>
      <c r="V26" s="16"/>
      <c r="X26" s="16"/>
      <c r="Y26" s="111"/>
      <c r="Z26" s="16"/>
      <c r="AB26" s="16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</row>
    <row r="27" spans="2:86">
      <c r="B27" s="9" t="s">
        <v>16</v>
      </c>
      <c r="C27" s="24"/>
      <c r="D27" s="16"/>
      <c r="E27" s="24"/>
      <c r="F27" s="16"/>
      <c r="G27" s="25"/>
      <c r="H27" s="16"/>
      <c r="I27" s="25"/>
      <c r="J27" s="16"/>
      <c r="K27" s="25"/>
      <c r="L27" s="16"/>
      <c r="M27" s="93"/>
      <c r="N27" s="16"/>
      <c r="O27" s="97"/>
      <c r="P27" s="16"/>
      <c r="Q27" s="97"/>
      <c r="R27" s="16"/>
      <c r="S27" s="97"/>
      <c r="T27" s="16"/>
      <c r="V27" s="16"/>
      <c r="X27" s="16"/>
      <c r="Y27" s="111"/>
      <c r="Z27" s="16"/>
      <c r="AB27" s="16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</row>
    <row r="28" spans="2:86">
      <c r="B28" s="15" t="s">
        <v>17</v>
      </c>
      <c r="C28" s="24">
        <v>241.3</v>
      </c>
      <c r="D28" s="16">
        <v>4.1268094751802638</v>
      </c>
      <c r="E28" s="24">
        <v>312.89999999999998</v>
      </c>
      <c r="F28" s="16">
        <v>4.970241326057975</v>
      </c>
      <c r="G28" s="25">
        <v>330.3</v>
      </c>
      <c r="H28" s="16">
        <f>G28/$G$47*100</f>
        <v>4.3656165702410039</v>
      </c>
      <c r="I28" s="25">
        <v>493.3</v>
      </c>
      <c r="J28" s="17">
        <f t="shared" ref="J28:J36" si="3">I28/$I$47*100</f>
        <v>5.927085434739916</v>
      </c>
      <c r="K28" s="18">
        <v>593.80512595000005</v>
      </c>
      <c r="L28" s="16">
        <v>7.2285748084202694</v>
      </c>
      <c r="M28" s="84">
        <v>623.99019482899985</v>
      </c>
      <c r="N28" s="16">
        <v>6.273171951644346</v>
      </c>
      <c r="O28" s="94">
        <v>619.0336339889999</v>
      </c>
      <c r="P28" s="16">
        <v>5.3247626367490497</v>
      </c>
      <c r="Q28" s="86">
        <v>769.10364343900005</v>
      </c>
      <c r="R28" s="16">
        <v>5.9751975376560287</v>
      </c>
      <c r="S28" s="86">
        <v>734.70034622900005</v>
      </c>
      <c r="T28" s="16">
        <v>4.924457238583118</v>
      </c>
      <c r="U28" s="86">
        <v>663.30525891000002</v>
      </c>
      <c r="V28" s="16">
        <v>4.035752679133684</v>
      </c>
      <c r="W28" s="86">
        <v>669.18905884999992</v>
      </c>
      <c r="X28" s="16">
        <v>4.1190745508192128</v>
      </c>
      <c r="Y28" s="94">
        <v>575.42156244</v>
      </c>
      <c r="Z28" s="17">
        <f t="shared" ref="Z28:Z37" si="4">Y28/$Y$47*100</f>
        <v>3.2755623211486653</v>
      </c>
      <c r="AA28" s="94">
        <v>489.6133567</v>
      </c>
      <c r="AB28" s="16">
        <v>2.6013827905004194</v>
      </c>
      <c r="AC28" s="94">
        <v>385.04771958999993</v>
      </c>
      <c r="AD28" s="94">
        <v>1.785558057536184</v>
      </c>
      <c r="AE28" s="94">
        <v>279.88486689000001</v>
      </c>
      <c r="AF28" s="94">
        <v>1.196950883253532</v>
      </c>
      <c r="AG28" s="94">
        <v>203.03847253000001</v>
      </c>
      <c r="AH28" s="94">
        <v>0.66130849763789479</v>
      </c>
      <c r="AI28" s="94">
        <v>144.69675883999997</v>
      </c>
      <c r="AJ28" s="94">
        <v>0.4339861069688763</v>
      </c>
      <c r="AK28" s="94">
        <v>95.263550919999986</v>
      </c>
      <c r="AL28" s="94">
        <v>0.26201855360506504</v>
      </c>
      <c r="AM28" s="94">
        <v>56.533037840000006</v>
      </c>
      <c r="AN28" s="94">
        <v>0.14550086407606749</v>
      </c>
      <c r="AO28" s="94">
        <v>29.8181738</v>
      </c>
      <c r="AP28" s="94">
        <v>7.3191431830541984E-2</v>
      </c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</row>
    <row r="29" spans="2:86">
      <c r="B29" s="15" t="s">
        <v>18</v>
      </c>
      <c r="C29" s="16">
        <v>760.96172669300006</v>
      </c>
      <c r="D29" s="16">
        <v>13.01427295468797</v>
      </c>
      <c r="E29" s="16">
        <v>544.33990374999996</v>
      </c>
      <c r="F29" s="16">
        <v>8.6465346278065525</v>
      </c>
      <c r="G29" s="16">
        <v>506.76993100444088</v>
      </c>
      <c r="H29" s="16">
        <f t="shared" ref="H29:H33" si="5">G29/$G$47*100</f>
        <v>6.6980418047014139</v>
      </c>
      <c r="I29" s="16">
        <v>445.40275514299992</v>
      </c>
      <c r="J29" s="17">
        <f t="shared" si="3"/>
        <v>5.351591693900474</v>
      </c>
      <c r="K29" s="18">
        <v>371.84811579000007</v>
      </c>
      <c r="L29" s="16">
        <v>4.5266229692070201</v>
      </c>
      <c r="M29" s="84">
        <v>313.79340081099997</v>
      </c>
      <c r="N29" s="16">
        <v>3.1546648919989928</v>
      </c>
      <c r="O29" s="94">
        <v>245.88138063600002</v>
      </c>
      <c r="P29" s="16">
        <v>2.1150062238881668</v>
      </c>
      <c r="Q29" s="86">
        <v>186.82821867600003</v>
      </c>
      <c r="R29" s="16">
        <v>1.4514760419101271</v>
      </c>
      <c r="S29" s="86">
        <v>169.74178350000003</v>
      </c>
      <c r="T29" s="16">
        <v>1.1377239152491767</v>
      </c>
      <c r="U29" s="86">
        <v>118.52661812800001</v>
      </c>
      <c r="V29" s="16">
        <v>0.72115230541785114</v>
      </c>
      <c r="W29" s="86">
        <v>74.113812817999985</v>
      </c>
      <c r="X29" s="16">
        <v>0.45619442847351116</v>
      </c>
      <c r="Y29" s="94">
        <v>36.597372841000002</v>
      </c>
      <c r="Z29" s="17">
        <f t="shared" si="4"/>
        <v>0.20832895976766394</v>
      </c>
      <c r="AA29" s="94">
        <v>18.269327489999998</v>
      </c>
      <c r="AB29" s="16">
        <v>9.7067437961302308E-2</v>
      </c>
      <c r="AC29" s="94">
        <v>14.615462089999999</v>
      </c>
      <c r="AD29" s="94">
        <v>6.7775381522067052E-2</v>
      </c>
      <c r="AE29" s="94">
        <v>10.96159669</v>
      </c>
      <c r="AF29" s="94">
        <v>4.6878178823155502E-2</v>
      </c>
      <c r="AG29" s="94">
        <v>7.3077312900000004</v>
      </c>
      <c r="AH29" s="94">
        <v>2.3801719646099503E-2</v>
      </c>
      <c r="AI29" s="94">
        <v>3.6538658900000001</v>
      </c>
      <c r="AJ29" s="94">
        <v>1.0958967192491875E-2</v>
      </c>
      <c r="AK29" s="94">
        <v>0</v>
      </c>
      <c r="AL29" s="94">
        <v>0</v>
      </c>
      <c r="AM29" s="94">
        <v>0</v>
      </c>
      <c r="AN29" s="94">
        <v>0</v>
      </c>
      <c r="AO29" s="94">
        <v>0</v>
      </c>
      <c r="AP29" s="94">
        <v>0</v>
      </c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</row>
    <row r="30" spans="2:86">
      <c r="B30" s="15" t="s">
        <v>19</v>
      </c>
      <c r="C30" s="16">
        <v>346.6</v>
      </c>
      <c r="D30" s="16">
        <v>5.927692350176045</v>
      </c>
      <c r="E30" s="16">
        <v>317.83830975400002</v>
      </c>
      <c r="F30" s="16">
        <v>5.0486836118368377</v>
      </c>
      <c r="G30" s="16">
        <v>322.89830987255976</v>
      </c>
      <c r="H30" s="16">
        <f t="shared" si="5"/>
        <v>4.267787502520318</v>
      </c>
      <c r="I30" s="16">
        <v>466.81674015700003</v>
      </c>
      <c r="J30" s="17">
        <f t="shared" si="3"/>
        <v>5.6088844542414806</v>
      </c>
      <c r="K30" s="18">
        <v>361.25034744599998</v>
      </c>
      <c r="L30" s="16">
        <v>4.3976130332379535</v>
      </c>
      <c r="M30" s="84">
        <v>392.31923141200008</v>
      </c>
      <c r="N30" s="16">
        <v>3.9441100500928061</v>
      </c>
      <c r="O30" s="94">
        <v>464.40934383800021</v>
      </c>
      <c r="P30" s="16">
        <v>3.9947256278964458</v>
      </c>
      <c r="Q30" s="86">
        <v>612.92333571400002</v>
      </c>
      <c r="R30" s="16">
        <v>4.7618263644601804</v>
      </c>
      <c r="S30" s="86">
        <v>588.05942185799995</v>
      </c>
      <c r="T30" s="16">
        <v>3.9415708615754648</v>
      </c>
      <c r="U30" s="86">
        <v>491.09967353299993</v>
      </c>
      <c r="V30" s="16">
        <v>2.9880010697328157</v>
      </c>
      <c r="W30" s="86">
        <v>436.40712405099998</v>
      </c>
      <c r="X30" s="16">
        <v>2.6862266420850305</v>
      </c>
      <c r="Y30" s="94">
        <v>385.68659176700004</v>
      </c>
      <c r="Z30" s="17">
        <f t="shared" si="4"/>
        <v>2.1955042185197269</v>
      </c>
      <c r="AA30" s="94">
        <v>435.22211960799996</v>
      </c>
      <c r="AB30" s="16">
        <v>2.3123947018608084</v>
      </c>
      <c r="AC30" s="94">
        <v>404.06841857600006</v>
      </c>
      <c r="AD30" s="94">
        <v>1.873761572598126</v>
      </c>
      <c r="AE30" s="94">
        <v>344.34305732299975</v>
      </c>
      <c r="AF30" s="94">
        <v>1.472611689173511</v>
      </c>
      <c r="AG30" s="94">
        <v>305.74078265200012</v>
      </c>
      <c r="AH30" s="94">
        <v>0.99581608905353558</v>
      </c>
      <c r="AI30" s="94">
        <v>245.27038249799998</v>
      </c>
      <c r="AJ30" s="94">
        <v>0.73563457335472027</v>
      </c>
      <c r="AK30" s="94">
        <v>191.32554972000005</v>
      </c>
      <c r="AL30" s="94">
        <v>0.52623320589243039</v>
      </c>
      <c r="AM30" s="94">
        <v>161.42925820899995</v>
      </c>
      <c r="AN30" s="94">
        <v>0.41547557771517946</v>
      </c>
      <c r="AO30" s="94">
        <v>136.309114604</v>
      </c>
      <c r="AP30" s="94">
        <v>0.33458317522517766</v>
      </c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</row>
    <row r="31" spans="2:86" ht="14.25" customHeight="1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 t="shared" si="5"/>
        <v>0</v>
      </c>
      <c r="I31" s="16">
        <v>0</v>
      </c>
      <c r="J31" s="17">
        <f t="shared" si="3"/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384.99639999800002</v>
      </c>
      <c r="T31" s="16">
        <v>2.580505533350677</v>
      </c>
      <c r="U31" s="86">
        <v>369.92959053500005</v>
      </c>
      <c r="V31" s="16">
        <v>2.2507651131031094</v>
      </c>
      <c r="W31" s="86">
        <v>532.04523230400002</v>
      </c>
      <c r="X31" s="16">
        <v>3.2749100531234769</v>
      </c>
      <c r="Y31" s="94">
        <v>568.43376074499974</v>
      </c>
      <c r="Z31" s="17">
        <f t="shared" si="4"/>
        <v>3.2357845626601862</v>
      </c>
      <c r="AA31" s="94">
        <v>590.33075692</v>
      </c>
      <c r="AB31" s="16">
        <v>3.136508125728537</v>
      </c>
      <c r="AC31" s="94">
        <v>554.38203215200008</v>
      </c>
      <c r="AD31" s="94">
        <v>2.5708016282145927</v>
      </c>
      <c r="AE31" s="94">
        <v>524.387322724</v>
      </c>
      <c r="AF31" s="94">
        <v>2.2425859464139277</v>
      </c>
      <c r="AG31" s="94">
        <v>818.21677407300001</v>
      </c>
      <c r="AH31" s="94">
        <v>2.6649811676670834</v>
      </c>
      <c r="AI31" s="94">
        <v>1048.444194231</v>
      </c>
      <c r="AJ31" s="94">
        <v>3.1445777906578027</v>
      </c>
      <c r="AK31" s="94">
        <v>994.20622932399999</v>
      </c>
      <c r="AL31" s="94">
        <v>2.7345241246715868</v>
      </c>
      <c r="AM31" s="94">
        <v>1215.095959726</v>
      </c>
      <c r="AN31" s="94">
        <v>3.12733082867127</v>
      </c>
      <c r="AO31" s="94">
        <v>1308.467850111</v>
      </c>
      <c r="AP31" s="94">
        <v>3.2117538819179829</v>
      </c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</row>
    <row r="32" spans="2:86" ht="17.25" customHeight="1">
      <c r="B32" s="26" t="s">
        <v>52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16">
        <f t="shared" si="5"/>
        <v>0</v>
      </c>
      <c r="I32" s="92">
        <v>0</v>
      </c>
      <c r="J32" s="17">
        <f t="shared" si="3"/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250.49152356900001</v>
      </c>
      <c r="T32" s="92">
        <v>1.6789631347997123</v>
      </c>
      <c r="U32" s="92">
        <v>246.028142729</v>
      </c>
      <c r="V32" s="92">
        <v>1.4969106950734552</v>
      </c>
      <c r="W32" s="92">
        <v>414.91889927999995</v>
      </c>
      <c r="X32" s="92">
        <v>2.553959686094124</v>
      </c>
      <c r="Y32" s="131">
        <v>465.49489216799998</v>
      </c>
      <c r="Z32" s="131">
        <f>Y32/$Y$47*100</f>
        <v>2.6498095118422857</v>
      </c>
      <c r="AA32" s="131">
        <v>475.11782763299999</v>
      </c>
      <c r="AB32" s="92">
        <v>2.5243660601803</v>
      </c>
      <c r="AC32" s="131">
        <v>456.40293237000009</v>
      </c>
      <c r="AD32" s="92">
        <v>2.1164491877633766</v>
      </c>
      <c r="AE32" s="131">
        <v>438.52192852099995</v>
      </c>
      <c r="AF32" s="92">
        <v>1.8753754552779893</v>
      </c>
      <c r="AG32" s="131">
        <v>735.988037201</v>
      </c>
      <c r="AH32" s="92">
        <v>2.3971572337796303</v>
      </c>
      <c r="AI32" s="131">
        <v>984.06018708800002</v>
      </c>
      <c r="AJ32" s="92">
        <v>2.9514721203231709</v>
      </c>
      <c r="AK32" s="131">
        <v>945.07890538800007</v>
      </c>
      <c r="AL32" s="92">
        <v>2.5994014021204612</v>
      </c>
      <c r="AM32" s="131">
        <v>1171.4418721920001</v>
      </c>
      <c r="AN32" s="131">
        <v>3.0149769255495968</v>
      </c>
      <c r="AO32" s="131">
        <v>1271.064996243</v>
      </c>
      <c r="AP32" s="131">
        <v>3.1199451599114245</v>
      </c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</row>
    <row r="33" spans="2:86" ht="14.25" customHeight="1">
      <c r="B33" s="15" t="s">
        <v>20</v>
      </c>
      <c r="C33" s="16">
        <v>169.270336254</v>
      </c>
      <c r="D33" s="16">
        <v>2.8949292479069895</v>
      </c>
      <c r="E33" s="16">
        <v>147.63152300524635</v>
      </c>
      <c r="F33" s="16">
        <v>2.3450440929036565</v>
      </c>
      <c r="G33" s="16">
        <v>137.097480203</v>
      </c>
      <c r="H33" s="16">
        <f t="shared" si="5"/>
        <v>1.8120346088783066</v>
      </c>
      <c r="I33" s="16">
        <v>161.865892484</v>
      </c>
      <c r="J33" s="17">
        <f t="shared" si="3"/>
        <v>1.9448468958505847</v>
      </c>
      <c r="K33" s="18">
        <v>145.84957357099998</v>
      </c>
      <c r="L33" s="16">
        <v>1.775472301030528</v>
      </c>
      <c r="M33" s="84">
        <v>148.15464834799999</v>
      </c>
      <c r="N33" s="16">
        <v>1.4894458153739105</v>
      </c>
      <c r="O33" s="94">
        <v>133.794078681</v>
      </c>
      <c r="P33" s="16">
        <v>1.1508610712927934</v>
      </c>
      <c r="Q33" s="86">
        <v>103.449553252</v>
      </c>
      <c r="R33" s="16">
        <v>0.80370379354729005</v>
      </c>
      <c r="S33" s="86">
        <v>73.392835375000004</v>
      </c>
      <c r="T33" s="16">
        <v>0.49192828243190501</v>
      </c>
      <c r="U33" s="86">
        <v>53.378407121000009</v>
      </c>
      <c r="V33" s="16">
        <v>0.32477060396063234</v>
      </c>
      <c r="W33" s="86">
        <v>42.178162231999998</v>
      </c>
      <c r="X33" s="16">
        <v>0.25962019604552189</v>
      </c>
      <c r="Y33" s="94">
        <v>31.238778852999999</v>
      </c>
      <c r="Z33" s="17">
        <f t="shared" si="4"/>
        <v>0.17782539558595711</v>
      </c>
      <c r="AA33" s="94">
        <v>24.604198405999998</v>
      </c>
      <c r="AB33" s="16">
        <v>0.13072547435964638</v>
      </c>
      <c r="AC33" s="94">
        <v>21.207777677999999</v>
      </c>
      <c r="AD33" s="94">
        <v>9.8345520279176299E-2</v>
      </c>
      <c r="AE33" s="94">
        <v>17.623735337000003</v>
      </c>
      <c r="AF33" s="94">
        <v>7.5369368170017104E-2</v>
      </c>
      <c r="AG33" s="94">
        <v>14.433523111</v>
      </c>
      <c r="AH33" s="94">
        <v>4.7010851516068791E-2</v>
      </c>
      <c r="AI33" s="94">
        <v>9.2903478259999996</v>
      </c>
      <c r="AJ33" s="94">
        <v>2.7864355205432078E-2</v>
      </c>
      <c r="AK33" s="94">
        <v>204.83252167399999</v>
      </c>
      <c r="AL33" s="94">
        <v>0.56338358734255367</v>
      </c>
      <c r="AM33" s="94">
        <v>201.50572898300001</v>
      </c>
      <c r="AN33" s="94">
        <v>0.51862165564645291</v>
      </c>
      <c r="AO33" s="94">
        <v>200.04468560499998</v>
      </c>
      <c r="AP33" s="94">
        <v>0.49102795723595122</v>
      </c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</row>
    <row r="34" spans="2:86">
      <c r="B34" s="15" t="s">
        <v>21</v>
      </c>
      <c r="C34" s="16">
        <v>194.51</v>
      </c>
      <c r="D34" s="16">
        <v>3.3265881103079695</v>
      </c>
      <c r="E34" s="16">
        <v>480.90827211000004</v>
      </c>
      <c r="F34" s="16">
        <v>7.6389586707710331</v>
      </c>
      <c r="G34" s="16">
        <v>733.14373339999986</v>
      </c>
      <c r="H34" s="16">
        <f>G34/$G$47*100</f>
        <v>9.6900527729318569</v>
      </c>
      <c r="I34" s="19">
        <v>1257.5939010100008</v>
      </c>
      <c r="J34" s="17">
        <f t="shared" si="3"/>
        <v>15.110209798285275</v>
      </c>
      <c r="K34" s="18">
        <v>1480.2776207700001</v>
      </c>
      <c r="L34" s="16">
        <v>18.019880683662723</v>
      </c>
      <c r="M34" s="84">
        <v>1858.2640681999997</v>
      </c>
      <c r="N34" s="16">
        <v>18.681719885959637</v>
      </c>
      <c r="O34" s="94">
        <v>2450.4757738680005</v>
      </c>
      <c r="P34" s="16">
        <v>21.078340701569871</v>
      </c>
      <c r="Q34" s="86">
        <v>3086.9082362830009</v>
      </c>
      <c r="R34" s="16">
        <v>23.982315842287676</v>
      </c>
      <c r="S34" s="86">
        <v>3734.5353225410013</v>
      </c>
      <c r="T34" s="16">
        <v>25.031374486516427</v>
      </c>
      <c r="U34" s="86">
        <v>4163.7180082209998</v>
      </c>
      <c r="V34" s="16">
        <v>25.333337676906716</v>
      </c>
      <c r="W34" s="86">
        <v>232.45677145600001</v>
      </c>
      <c r="X34" s="16">
        <v>1.4308464234539058</v>
      </c>
      <c r="Y34" s="94">
        <v>244.17485652599999</v>
      </c>
      <c r="Z34" s="17">
        <f t="shared" si="4"/>
        <v>1.3899547949106341</v>
      </c>
      <c r="AA34" s="94">
        <v>239.37719562000007</v>
      </c>
      <c r="AB34" s="16">
        <v>1.271843810228555</v>
      </c>
      <c r="AC34" s="94">
        <v>216.39925388999993</v>
      </c>
      <c r="AD34" s="94">
        <v>1.0034949222385756</v>
      </c>
      <c r="AE34" s="94">
        <v>214.29513453000004</v>
      </c>
      <c r="AF34" s="94">
        <v>0.91645094428570029</v>
      </c>
      <c r="AG34" s="94">
        <v>214.29513453000004</v>
      </c>
      <c r="AH34" s="94">
        <v>0.69797212174262058</v>
      </c>
      <c r="AI34" s="94">
        <v>214.29513453000004</v>
      </c>
      <c r="AJ34" s="94">
        <v>0.64273112903574658</v>
      </c>
      <c r="AK34" s="94">
        <v>214.29513453000004</v>
      </c>
      <c r="AL34" s="94">
        <v>0.58941012225448397</v>
      </c>
      <c r="AM34" s="94">
        <v>214.29513453000004</v>
      </c>
      <c r="AN34" s="94">
        <v>0.55153815242793491</v>
      </c>
      <c r="AO34" s="94">
        <v>214.29513453000004</v>
      </c>
      <c r="AP34" s="94">
        <v>0.52600698606731322</v>
      </c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</row>
    <row r="35" spans="2:86" ht="27" customHeight="1">
      <c r="B35" s="26" t="s">
        <v>22</v>
      </c>
      <c r="C35" s="92">
        <v>159.54</v>
      </c>
      <c r="D35" s="92">
        <v>2.7285171308340623</v>
      </c>
      <c r="E35" s="92">
        <v>448.84</v>
      </c>
      <c r="F35" s="92">
        <v>7.129572121405757</v>
      </c>
      <c r="G35" s="92">
        <v>707.23</v>
      </c>
      <c r="H35" s="92">
        <v>10.788122147633217</v>
      </c>
      <c r="I35" s="92">
        <v>1235.3843512400001</v>
      </c>
      <c r="J35" s="92">
        <f t="shared" si="3"/>
        <v>14.843358188810511</v>
      </c>
      <c r="K35" s="92">
        <v>1466.81479255</v>
      </c>
      <c r="L35" s="92">
        <v>17.855993481164276</v>
      </c>
      <c r="M35" s="92">
        <v>1849.4640598999997</v>
      </c>
      <c r="N35" s="92">
        <v>18.593250602789372</v>
      </c>
      <c r="O35" s="92">
        <v>2444.5268152880003</v>
      </c>
      <c r="P35" s="92">
        <v>21.027169342478714</v>
      </c>
      <c r="Q35" s="92">
        <v>3029.859995573001</v>
      </c>
      <c r="R35" s="92">
        <v>23.539105736177916</v>
      </c>
      <c r="S35" s="92">
        <v>3686.4331921910011</v>
      </c>
      <c r="T35" s="92">
        <v>24.708961566461131</v>
      </c>
      <c r="U35" s="92">
        <v>4121.6286441210004</v>
      </c>
      <c r="V35" s="92">
        <v>25.077253073855722</v>
      </c>
      <c r="W35" s="92">
        <v>89.838031665999992</v>
      </c>
      <c r="X35" s="92">
        <v>0.55298206842628383</v>
      </c>
      <c r="Y35" s="131">
        <v>79.910718666000008</v>
      </c>
      <c r="Z35" s="131">
        <f t="shared" si="4"/>
        <v>0.45488830486006382</v>
      </c>
      <c r="AA35" s="131">
        <v>79.461245860000005</v>
      </c>
      <c r="AB35" s="92">
        <v>0.42218847722036973</v>
      </c>
      <c r="AC35" s="131">
        <v>56.423921329999992</v>
      </c>
      <c r="AD35" s="92">
        <v>0.26165117268022325</v>
      </c>
      <c r="AE35" s="131">
        <v>54.31980197</v>
      </c>
      <c r="AF35" s="92">
        <v>0.23230314546338729</v>
      </c>
      <c r="AG35" s="131">
        <v>54.31980197</v>
      </c>
      <c r="AH35" s="92">
        <v>0.1769228569598354</v>
      </c>
      <c r="AI35" s="131">
        <v>54.31980197</v>
      </c>
      <c r="AJ35" s="92">
        <v>0.16292030020069662</v>
      </c>
      <c r="AK35" s="131">
        <v>54.31980197</v>
      </c>
      <c r="AL35" s="92">
        <v>0.14940442390443037</v>
      </c>
      <c r="AM35" s="131">
        <v>54.31980197</v>
      </c>
      <c r="AN35" s="131">
        <v>0.13980458905188514</v>
      </c>
      <c r="AO35" s="131">
        <v>54.31980197</v>
      </c>
      <c r="AP35" s="131">
        <v>0.13333291668371036</v>
      </c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</row>
    <row r="36" spans="2:86">
      <c r="B36" s="15" t="s">
        <v>23</v>
      </c>
      <c r="C36" s="27">
        <v>611.02</v>
      </c>
      <c r="D36" s="28">
        <v>10.449909347387671</v>
      </c>
      <c r="E36" s="27">
        <v>799.17000000000007</v>
      </c>
      <c r="F36" s="28">
        <v>12.694368042651814</v>
      </c>
      <c r="G36" s="27">
        <f>1225.30785160415-G28</f>
        <v>895.00785160415012</v>
      </c>
      <c r="H36" s="16">
        <f>G36/$G$47*100</f>
        <v>11.829431145803449</v>
      </c>
      <c r="I36" s="27">
        <f>1389.408664649-I28</f>
        <v>896.10866464900005</v>
      </c>
      <c r="J36" s="17">
        <f t="shared" si="3"/>
        <v>10.766901711302095</v>
      </c>
      <c r="K36" s="18">
        <v>889.62033777199883</v>
      </c>
      <c r="L36" s="28">
        <v>10.829625548261909</v>
      </c>
      <c r="M36" s="84">
        <v>737.2657516520004</v>
      </c>
      <c r="N36" s="28">
        <v>7.4119671631038413</v>
      </c>
      <c r="O36" s="94">
        <v>742.0539728350002</v>
      </c>
      <c r="P36" s="28">
        <v>6.3829508641419261</v>
      </c>
      <c r="Q36" s="87">
        <v>991.39729065300003</v>
      </c>
      <c r="R36" s="28">
        <v>7.7022059386700832</v>
      </c>
      <c r="S36" s="87">
        <v>554.21769133299995</v>
      </c>
      <c r="T36" s="28">
        <v>3.7147407590644312</v>
      </c>
      <c r="U36" s="87">
        <v>433.70328742200007</v>
      </c>
      <c r="V36" s="28">
        <v>2.6387838489908817</v>
      </c>
      <c r="W36" s="87">
        <v>542.31911626000021</v>
      </c>
      <c r="X36" s="28">
        <v>3.3381491234303868</v>
      </c>
      <c r="Y36" s="94">
        <v>652.15516146799973</v>
      </c>
      <c r="Z36" s="17">
        <f t="shared" si="4"/>
        <v>3.7123650100789294</v>
      </c>
      <c r="AA36" s="94">
        <v>620.52403030400012</v>
      </c>
      <c r="AB36" s="28">
        <v>3.2969291205710829</v>
      </c>
      <c r="AC36" s="94">
        <v>498.59357702200009</v>
      </c>
      <c r="AD36" s="94">
        <v>2.3120972637765012</v>
      </c>
      <c r="AE36" s="94">
        <v>427.34218454800003</v>
      </c>
      <c r="AF36" s="94">
        <v>1.8275643514776188</v>
      </c>
      <c r="AG36" s="94">
        <v>382.64375106499995</v>
      </c>
      <c r="AH36" s="94">
        <v>1.2462936752537621</v>
      </c>
      <c r="AI36" s="94">
        <v>321.48249852299995</v>
      </c>
      <c r="AJ36" s="94">
        <v>0.96421605508730746</v>
      </c>
      <c r="AK36" s="94">
        <v>294.61612774099996</v>
      </c>
      <c r="AL36" s="94">
        <v>0.81032977370587722</v>
      </c>
      <c r="AM36" s="94">
        <v>254.59540897900001</v>
      </c>
      <c r="AN36" s="94">
        <v>0.65526024094240132</v>
      </c>
      <c r="AO36" s="94">
        <v>229.62452896399998</v>
      </c>
      <c r="AP36" s="94">
        <v>0.56363438522478937</v>
      </c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</row>
    <row r="37" spans="2:86">
      <c r="B37" s="21" t="s">
        <v>24</v>
      </c>
      <c r="C37" s="29">
        <v>2323.6620629469999</v>
      </c>
      <c r="D37" s="22">
        <v>39.740201485646907</v>
      </c>
      <c r="E37" s="29">
        <v>2602.7880086192463</v>
      </c>
      <c r="F37" s="22">
        <v>41.34383037202786</v>
      </c>
      <c r="G37" s="29">
        <v>2925.2173060841524</v>
      </c>
      <c r="H37" s="22">
        <f>G37/$G$47*100</f>
        <v>38.662964405076373</v>
      </c>
      <c r="I37" s="29">
        <v>3721.0879534430014</v>
      </c>
      <c r="J37" s="23">
        <f>I37/$I$47*100</f>
        <v>44.709519988319833</v>
      </c>
      <c r="K37" s="29">
        <v>3842.6511212989994</v>
      </c>
      <c r="L37" s="22">
        <v>46.777789343820409</v>
      </c>
      <c r="M37" s="88">
        <v>4073.7872952519997</v>
      </c>
      <c r="N37" s="22">
        <v>40.955079758173532</v>
      </c>
      <c r="O37" s="98">
        <v>4655.6481838470008</v>
      </c>
      <c r="P37" s="22">
        <v>40.046647125538257</v>
      </c>
      <c r="Q37" s="85">
        <v>5750.6102780170004</v>
      </c>
      <c r="R37" s="22">
        <v>44.676725518531377</v>
      </c>
      <c r="S37" s="85">
        <v>6239.643800834001</v>
      </c>
      <c r="T37" s="22">
        <v>41.82230107677119</v>
      </c>
      <c r="U37" s="85">
        <v>6293.6608519299998</v>
      </c>
      <c r="V37" s="22">
        <v>38.292563346285199</v>
      </c>
      <c r="W37" s="85">
        <v>2528.7092779710001</v>
      </c>
      <c r="X37" s="22">
        <v>15.563552000127704</v>
      </c>
      <c r="Y37" s="98">
        <v>2493.7080846399995</v>
      </c>
      <c r="Z37" s="23">
        <f t="shared" si="4"/>
        <v>14.195325262671762</v>
      </c>
      <c r="AA37" s="98">
        <v>2417.9409850479997</v>
      </c>
      <c r="AB37" s="22">
        <v>12.846851461210349</v>
      </c>
      <c r="AC37" s="98">
        <v>2094.3142409980001</v>
      </c>
      <c r="AD37" s="98">
        <v>9.7118343461652223</v>
      </c>
      <c r="AE37" s="98">
        <v>1818.8378980419998</v>
      </c>
      <c r="AF37" s="98">
        <v>7.7784113615974624</v>
      </c>
      <c r="AG37" s="98">
        <v>1945.6761692510001</v>
      </c>
      <c r="AH37" s="98">
        <v>6.3371841225170646</v>
      </c>
      <c r="AI37" s="98">
        <v>1987.1331823380001</v>
      </c>
      <c r="AJ37" s="98">
        <v>5.9599689775023785</v>
      </c>
      <c r="AK37" s="98">
        <v>1994.539113909</v>
      </c>
      <c r="AL37" s="98">
        <v>5.4858993674719967</v>
      </c>
      <c r="AM37" s="98">
        <v>2103.4545282669997</v>
      </c>
      <c r="AN37" s="98">
        <v>5.4137273194793059</v>
      </c>
      <c r="AO37" s="98">
        <v>2118.5594876139999</v>
      </c>
      <c r="AP37" s="98">
        <v>5.2001978175017562</v>
      </c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</row>
    <row r="38" spans="2:86" ht="15">
      <c r="B38" s="9"/>
      <c r="C38" s="30"/>
      <c r="D38" s="31"/>
      <c r="E38" s="30"/>
      <c r="F38" s="31"/>
      <c r="G38" s="32"/>
      <c r="H38" s="31"/>
      <c r="I38" s="32"/>
      <c r="J38" s="31"/>
      <c r="K38" s="32"/>
      <c r="L38" s="31"/>
      <c r="M38" s="89"/>
      <c r="N38" s="31"/>
      <c r="O38" s="99"/>
      <c r="P38" s="31"/>
      <c r="Q38" s="99"/>
      <c r="R38" s="31"/>
      <c r="S38" s="99"/>
      <c r="T38" s="31"/>
      <c r="V38" s="31"/>
      <c r="X38" s="31"/>
      <c r="Y38" s="112"/>
      <c r="Z38" s="31"/>
      <c r="AA38" s="94"/>
      <c r="AB38" s="31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</row>
    <row r="39" spans="2:86" ht="13.5" thickBot="1">
      <c r="B39" s="21" t="s">
        <v>25</v>
      </c>
      <c r="C39" s="33">
        <v>4035.2720629469995</v>
      </c>
      <c r="D39" s="34">
        <v>69.012842869042217</v>
      </c>
      <c r="E39" s="33">
        <v>4419.5963179872469</v>
      </c>
      <c r="F39" s="34">
        <v>70.202813244339652</v>
      </c>
      <c r="G39" s="33">
        <v>5385.4458942845258</v>
      </c>
      <c r="H39" s="34">
        <f>G39/$G$47*100</f>
        <v>71.180114545034527</v>
      </c>
      <c r="I39" s="33">
        <v>6120.9136316192416</v>
      </c>
      <c r="J39" s="34">
        <f>I39/$I$47*100</f>
        <v>73.543843570385974</v>
      </c>
      <c r="K39" s="33">
        <v>6704.3953951979984</v>
      </c>
      <c r="L39" s="34">
        <v>81.614694015790363</v>
      </c>
      <c r="M39" s="100">
        <v>7814.3971733050003</v>
      </c>
      <c r="N39" s="34">
        <v>78.560620940557683</v>
      </c>
      <c r="O39" s="100">
        <v>8802.9551174330009</v>
      </c>
      <c r="P39" s="34">
        <v>75.7206780514272</v>
      </c>
      <c r="Q39" s="101">
        <v>10096.834847670001</v>
      </c>
      <c r="R39" s="34">
        <v>78.442721256855378</v>
      </c>
      <c r="S39" s="101">
        <v>10798.642178996219</v>
      </c>
      <c r="T39" s="34">
        <v>71.233366815313744</v>
      </c>
      <c r="U39" s="101">
        <v>10160.133768369999</v>
      </c>
      <c r="V39" s="34">
        <v>61.817370698125885</v>
      </c>
      <c r="W39" s="101">
        <v>6711.7023699040001</v>
      </c>
      <c r="X39" s="34">
        <v>41.312693414405437</v>
      </c>
      <c r="Y39" s="100">
        <v>6925.1342962970002</v>
      </c>
      <c r="Z39" s="34">
        <v>39.421027035652827</v>
      </c>
      <c r="AA39" s="100">
        <v>6863.7348152059985</v>
      </c>
      <c r="AB39" s="34">
        <v>36.467962694440651</v>
      </c>
      <c r="AC39" s="100">
        <v>6790.0291126639977</v>
      </c>
      <c r="AD39" s="100">
        <v>31.486983498907961</v>
      </c>
      <c r="AE39" s="100">
        <v>6857.2273916670019</v>
      </c>
      <c r="AF39" s="100">
        <v>29.325502569425936</v>
      </c>
      <c r="AG39" s="100">
        <v>8528.0228847550006</v>
      </c>
      <c r="AH39" s="100">
        <v>27.776282649612753</v>
      </c>
      <c r="AI39" s="100">
        <v>8429.1670137089986</v>
      </c>
      <c r="AJ39" s="100">
        <v>25.281432746638554</v>
      </c>
      <c r="AK39" s="100">
        <v>8667.7585200989997</v>
      </c>
      <c r="AL39" s="100">
        <v>23.840320127700732</v>
      </c>
      <c r="AM39" s="100">
        <v>9632.6784799409998</v>
      </c>
      <c r="AN39" s="100">
        <v>24.791928680094358</v>
      </c>
      <c r="AO39" s="100">
        <v>9744.2631159499997</v>
      </c>
      <c r="AP39" s="100">
        <v>23.918184070344346</v>
      </c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</row>
    <row r="40" spans="2:86" ht="15.75" thickTop="1">
      <c r="B40" s="9"/>
      <c r="C40" s="24"/>
      <c r="D40" s="16"/>
      <c r="E40" s="24"/>
      <c r="F40" s="16"/>
      <c r="G40" s="25"/>
      <c r="H40" s="16"/>
      <c r="I40" s="25"/>
      <c r="J40" s="16"/>
      <c r="K40" s="25"/>
      <c r="L40" s="16"/>
      <c r="M40" s="93"/>
      <c r="N40" s="16"/>
      <c r="O40" s="97"/>
      <c r="P40" s="16"/>
      <c r="Q40" s="97"/>
      <c r="R40" s="16"/>
      <c r="S40" s="97"/>
      <c r="T40" s="16"/>
      <c r="V40" s="16"/>
      <c r="X40" s="16"/>
      <c r="Y40" s="111"/>
      <c r="Z40" s="16"/>
      <c r="AB40" s="16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</row>
    <row r="41" spans="2:86" ht="15">
      <c r="B41" s="21" t="s">
        <v>26</v>
      </c>
      <c r="C41" s="24"/>
      <c r="D41" s="16"/>
      <c r="E41" s="24"/>
      <c r="F41" s="16"/>
      <c r="G41" s="25"/>
      <c r="H41" s="16"/>
      <c r="I41" s="25"/>
      <c r="J41" s="16"/>
      <c r="K41" s="25"/>
      <c r="L41" s="16"/>
      <c r="M41" s="93"/>
      <c r="N41" s="16"/>
      <c r="O41" s="97"/>
      <c r="P41" s="16"/>
      <c r="Q41" s="97"/>
      <c r="R41" s="16"/>
      <c r="S41" s="97"/>
      <c r="T41" s="16"/>
      <c r="V41" s="16"/>
      <c r="X41" s="16"/>
      <c r="Y41" s="94"/>
      <c r="Z41" s="16"/>
      <c r="AB41" s="16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</row>
    <row r="42" spans="2:86">
      <c r="B42" s="15" t="s">
        <v>27</v>
      </c>
      <c r="C42" s="28">
        <v>318.10000000000002</v>
      </c>
      <c r="D42" s="28">
        <v>5.4402739082256204</v>
      </c>
      <c r="E42" s="28">
        <v>366.24283775099997</v>
      </c>
      <c r="F42" s="28">
        <v>5.8175624402772952</v>
      </c>
      <c r="G42" s="18">
        <v>424.41425030953582</v>
      </c>
      <c r="H42" s="28">
        <f>G42/$G$47*100</f>
        <v>5.609536432932857</v>
      </c>
      <c r="I42" s="18">
        <v>573.1202588540001</v>
      </c>
      <c r="J42" s="17">
        <f t="shared" ref="J42:J43" si="6">I42/$I$47*100</f>
        <v>6.8861397498640047</v>
      </c>
      <c r="K42" s="18">
        <v>324.46744865299996</v>
      </c>
      <c r="L42" s="28">
        <v>3.9498433458840916</v>
      </c>
      <c r="M42" s="84">
        <v>303.47566208300009</v>
      </c>
      <c r="N42" s="28">
        <v>3.0509373819687737</v>
      </c>
      <c r="O42" s="94">
        <v>349.98236681599997</v>
      </c>
      <c r="P42" s="28">
        <v>3.010455212803433</v>
      </c>
      <c r="Q42" s="87">
        <v>302.13832411899995</v>
      </c>
      <c r="R42" s="28">
        <v>2.3473249486049985</v>
      </c>
      <c r="S42" s="87">
        <v>465.880257148</v>
      </c>
      <c r="T42" s="28">
        <v>3.0731844522068408</v>
      </c>
      <c r="U42" s="87">
        <v>1008.81948044</v>
      </c>
      <c r="V42" s="28">
        <v>6.1379671972424363</v>
      </c>
      <c r="W42" s="87">
        <v>895.84989749299996</v>
      </c>
      <c r="X42" s="28">
        <v>5.5142451379267898</v>
      </c>
      <c r="Y42" s="94">
        <v>631.63230439000006</v>
      </c>
      <c r="Z42" s="17">
        <f t="shared" ref="Z42:Z45" si="7">Y42/$Y$47*100</f>
        <v>3.5955395350620374</v>
      </c>
      <c r="AA42" s="94">
        <v>387.4504855109999</v>
      </c>
      <c r="AB42" s="28">
        <v>2.0585774701340931</v>
      </c>
      <c r="AC42" s="94">
        <v>171.78391601099997</v>
      </c>
      <c r="AD42" s="94">
        <v>0.79660296577049561</v>
      </c>
      <c r="AE42" s="94">
        <v>8.8172935219999999</v>
      </c>
      <c r="AF42" s="94">
        <v>3.7707888198226215E-2</v>
      </c>
      <c r="AG42" s="94">
        <v>3.59724822</v>
      </c>
      <c r="AH42" s="94">
        <v>1.1716453469907274E-2</v>
      </c>
      <c r="AI42" s="94">
        <v>0</v>
      </c>
      <c r="AJ42" s="94">
        <v>0</v>
      </c>
      <c r="AK42" s="94">
        <v>0</v>
      </c>
      <c r="AL42" s="94">
        <v>0</v>
      </c>
      <c r="AM42" s="94">
        <v>0</v>
      </c>
      <c r="AN42" s="94">
        <v>0</v>
      </c>
      <c r="AO42" s="94">
        <v>0</v>
      </c>
      <c r="AP42" s="94">
        <v>0</v>
      </c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</row>
    <row r="43" spans="2:86">
      <c r="B43" s="15" t="s">
        <v>28</v>
      </c>
      <c r="C43" s="28">
        <v>1149.32</v>
      </c>
      <c r="D43" s="28">
        <v>19.656132059735519</v>
      </c>
      <c r="E43" s="28">
        <v>1495.9798058900001</v>
      </c>
      <c r="F43" s="28">
        <v>23.762801707199316</v>
      </c>
      <c r="G43" s="18">
        <v>1744.3984180299994</v>
      </c>
      <c r="H43" s="28">
        <f t="shared" ref="H43:H44" si="8">G43/$G$47*100</f>
        <v>23.055932906006536</v>
      </c>
      <c r="I43" s="18">
        <v>1619.1825937999999</v>
      </c>
      <c r="J43" s="17">
        <f t="shared" si="6"/>
        <v>19.454760932285375</v>
      </c>
      <c r="K43" s="18">
        <v>1177.4979873299999</v>
      </c>
      <c r="L43" s="28">
        <v>14.334049869579449</v>
      </c>
      <c r="M43" s="84">
        <v>1822.05328596</v>
      </c>
      <c r="N43" s="28">
        <v>18.317681371608753</v>
      </c>
      <c r="O43" s="94">
        <v>2466.6085845799998</v>
      </c>
      <c r="P43" s="28">
        <v>21.217110847468803</v>
      </c>
      <c r="Q43" s="87">
        <v>2466.6085845799998</v>
      </c>
      <c r="R43" s="28">
        <v>19.163182578412258</v>
      </c>
      <c r="S43" s="87">
        <v>3888.9752063199999</v>
      </c>
      <c r="T43" s="28">
        <v>25.653669490621432</v>
      </c>
      <c r="U43" s="87">
        <v>5260.7764498000006</v>
      </c>
      <c r="V43" s="28">
        <v>32.008177783020528</v>
      </c>
      <c r="W43" s="87">
        <v>8632.5776932799981</v>
      </c>
      <c r="X43" s="28">
        <v>53.136300742074319</v>
      </c>
      <c r="Y43" s="94">
        <v>10004.37893676</v>
      </c>
      <c r="Z43" s="17">
        <f t="shared" si="7"/>
        <v>56.949493781198669</v>
      </c>
      <c r="AA43" s="94">
        <v>11564.09937829</v>
      </c>
      <c r="AB43" s="28">
        <v>61.441643081548328</v>
      </c>
      <c r="AC43" s="94">
        <v>14596.768307744</v>
      </c>
      <c r="AD43" s="94">
        <v>67.688693997807547</v>
      </c>
      <c r="AE43" s="94">
        <v>16511.138667201001</v>
      </c>
      <c r="AF43" s="94">
        <v>70.611256088365167</v>
      </c>
      <c r="AG43" s="94">
        <v>22164.927444385001</v>
      </c>
      <c r="AH43" s="94">
        <v>72.192499706347093</v>
      </c>
      <c r="AI43" s="94">
        <v>24906.197014872003</v>
      </c>
      <c r="AJ43" s="94">
        <v>74.700660668123575</v>
      </c>
      <c r="AK43" s="94">
        <v>27683.843056187001</v>
      </c>
      <c r="AL43" s="94">
        <v>76.143293481713769</v>
      </c>
      <c r="AM43" s="94">
        <v>29215.446709633998</v>
      </c>
      <c r="AN43" s="94">
        <v>75.192717445166906</v>
      </c>
      <c r="AO43" s="94">
        <v>30989.764664411003</v>
      </c>
      <c r="AP43" s="94">
        <v>76.067208645748011</v>
      </c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</row>
    <row r="44" spans="2:86">
      <c r="B44" s="15" t="s">
        <v>29</v>
      </c>
      <c r="C44" s="28">
        <v>344.44</v>
      </c>
      <c r="D44" s="28">
        <v>5.8907511629966436</v>
      </c>
      <c r="E44" s="28">
        <v>13.65</v>
      </c>
      <c r="F44" s="28">
        <v>0.21682260818373716</v>
      </c>
      <c r="G44" s="18">
        <v>11.683033152999998</v>
      </c>
      <c r="H44" s="28">
        <f t="shared" si="8"/>
        <v>0.15441611602607261</v>
      </c>
      <c r="I44" s="18">
        <v>9.592515723</v>
      </c>
      <c r="J44" s="17">
        <f>I44/$I$47*100</f>
        <v>0.11525574746464003</v>
      </c>
      <c r="K44" s="18">
        <v>8.3307461725480056</v>
      </c>
      <c r="L44" s="28">
        <v>0.10141276874611339</v>
      </c>
      <c r="M44" s="84">
        <v>7.0385025921613744</v>
      </c>
      <c r="N44" s="28">
        <v>7.0760305864778508E-2</v>
      </c>
      <c r="O44" s="94">
        <v>6.016913391389096</v>
      </c>
      <c r="P44" s="28">
        <v>5.1755888300558793E-2</v>
      </c>
      <c r="Q44" s="87">
        <v>6.0202047722981815</v>
      </c>
      <c r="R44" s="28">
        <v>4.6771216127354374E-2</v>
      </c>
      <c r="S44" s="87">
        <v>6.0284276070000011</v>
      </c>
      <c r="T44" s="28">
        <v>3.976659175578981E-2</v>
      </c>
      <c r="U44" s="87">
        <v>5.9964712520000001</v>
      </c>
      <c r="V44" s="28">
        <v>3.6484370650664039E-2</v>
      </c>
      <c r="W44" s="87">
        <v>5.9721817790000005</v>
      </c>
      <c r="X44" s="28">
        <v>3.6760705593453562E-2</v>
      </c>
      <c r="Y44" s="94">
        <v>5.9622145500000006</v>
      </c>
      <c r="Z44" s="17">
        <f t="shared" si="7"/>
        <v>3.3939648086476995E-2</v>
      </c>
      <c r="AA44" s="94">
        <v>5.9883181060000004</v>
      </c>
      <c r="AB44" s="28">
        <v>3.1816753876948448E-2</v>
      </c>
      <c r="AC44" s="94">
        <v>5.9775960029999995</v>
      </c>
      <c r="AD44" s="94">
        <v>2.7719537513993722E-2</v>
      </c>
      <c r="AE44" s="94">
        <v>5.9705268420000008</v>
      </c>
      <c r="AF44" s="94">
        <v>2.5533454010678976E-2</v>
      </c>
      <c r="AG44" s="94">
        <v>5.9873598479999997</v>
      </c>
      <c r="AH44" s="94">
        <v>1.9501190570241796E-2</v>
      </c>
      <c r="AI44" s="94">
        <v>5.970294449999999</v>
      </c>
      <c r="AJ44" s="94">
        <v>1.7906585237879739E-2</v>
      </c>
      <c r="AK44" s="94">
        <v>5.9576916690000008</v>
      </c>
      <c r="AL44" s="94">
        <v>1.638639058549516E-2</v>
      </c>
      <c r="AM44" s="94">
        <v>5.9656084320000007</v>
      </c>
      <c r="AN44" s="94">
        <v>1.5353874738734084E-2</v>
      </c>
      <c r="AO44" s="94">
        <v>5.9510043650000011</v>
      </c>
      <c r="AP44" s="94">
        <v>1.46072839076468E-2</v>
      </c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</row>
    <row r="45" spans="2:86">
      <c r="B45" s="21" t="s">
        <v>30</v>
      </c>
      <c r="C45" s="35">
        <v>1811.8600000000001</v>
      </c>
      <c r="D45" s="22">
        <v>30.987157130957787</v>
      </c>
      <c r="E45" s="35">
        <v>1875.8726436410002</v>
      </c>
      <c r="F45" s="22">
        <v>29.797186755660356</v>
      </c>
      <c r="G45" s="35">
        <v>2180.4957014925353</v>
      </c>
      <c r="H45" s="22">
        <f>G45/$G$47*100</f>
        <v>28.819885454965465</v>
      </c>
      <c r="I45" s="35">
        <v>2201.8953683770001</v>
      </c>
      <c r="J45" s="22">
        <v>26.456156429614019</v>
      </c>
      <c r="K45" s="35">
        <v>1510.296182155548</v>
      </c>
      <c r="L45" s="22">
        <v>18.385305984209655</v>
      </c>
      <c r="M45" s="102">
        <v>2132.5674506351615</v>
      </c>
      <c r="N45" s="22">
        <v>21.439379059442306</v>
      </c>
      <c r="O45" s="85">
        <v>2822.6078647873887</v>
      </c>
      <c r="P45" s="22">
        <v>24.27932194857279</v>
      </c>
      <c r="Q45" s="85">
        <v>2774.7671134712982</v>
      </c>
      <c r="R45" s="22">
        <v>21.557278743144611</v>
      </c>
      <c r="S45" s="85">
        <v>4360.8838910749992</v>
      </c>
      <c r="T45" s="22">
        <v>28.76662053458406</v>
      </c>
      <c r="U45" s="85">
        <v>6275.592401492001</v>
      </c>
      <c r="V45" s="22">
        <v>38.182629350913636</v>
      </c>
      <c r="W45" s="85">
        <v>9534.3997725519985</v>
      </c>
      <c r="X45" s="22">
        <v>58.68730658559457</v>
      </c>
      <c r="Y45" s="98">
        <v>10641.973455699999</v>
      </c>
      <c r="Z45" s="23">
        <f t="shared" si="7"/>
        <v>60.57897296434718</v>
      </c>
      <c r="AA45" s="98">
        <v>11957.538181906999</v>
      </c>
      <c r="AB45" s="22">
        <v>63.532037305559363</v>
      </c>
      <c r="AC45" s="98">
        <v>14774.529819758</v>
      </c>
      <c r="AD45" s="98">
        <v>68.513016501092025</v>
      </c>
      <c r="AE45" s="98">
        <v>16525.926487565001</v>
      </c>
      <c r="AF45" s="98">
        <v>70.674497430574064</v>
      </c>
      <c r="AG45" s="98">
        <v>22174.512052453003</v>
      </c>
      <c r="AH45" s="98">
        <v>72.223717350387247</v>
      </c>
      <c r="AI45" s="98">
        <v>24912.167309322002</v>
      </c>
      <c r="AJ45" s="98">
        <v>74.718567253361456</v>
      </c>
      <c r="AK45" s="98">
        <v>27689.800747855999</v>
      </c>
      <c r="AL45" s="98">
        <v>76.15967987229925</v>
      </c>
      <c r="AM45" s="98">
        <v>29221.412318065999</v>
      </c>
      <c r="AN45" s="98">
        <v>75.208071319905642</v>
      </c>
      <c r="AO45" s="98">
        <v>30995.715668776003</v>
      </c>
      <c r="AP45" s="98">
        <v>76.081815929655662</v>
      </c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</row>
    <row r="46" spans="2:86">
      <c r="B46" s="9"/>
      <c r="C46" s="27"/>
      <c r="D46" s="27"/>
      <c r="E46" s="28"/>
      <c r="F46" s="27"/>
      <c r="G46" s="18"/>
      <c r="H46" s="27"/>
      <c r="I46" s="18"/>
      <c r="J46" s="27"/>
      <c r="K46" s="18"/>
      <c r="L46" s="27"/>
      <c r="M46" s="84"/>
      <c r="N46" s="27"/>
      <c r="O46" s="95"/>
      <c r="P46" s="27"/>
      <c r="Q46" s="95"/>
      <c r="R46" s="27"/>
      <c r="S46" s="95"/>
      <c r="T46" s="27"/>
      <c r="U46" s="95"/>
      <c r="V46" s="27"/>
      <c r="W46" s="95"/>
      <c r="X46" s="27"/>
      <c r="Y46" s="94"/>
      <c r="Z46" s="27"/>
      <c r="AB46" s="27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</row>
    <row r="47" spans="2:86" ht="15.75" thickBot="1">
      <c r="B47" s="36" t="s">
        <v>31</v>
      </c>
      <c r="C47" s="37">
        <v>5847.1320629469992</v>
      </c>
      <c r="D47" s="38">
        <v>100</v>
      </c>
      <c r="E47" s="37">
        <v>6295.4689616282467</v>
      </c>
      <c r="F47" s="38">
        <v>100</v>
      </c>
      <c r="G47" s="37">
        <v>7565.9415957770616</v>
      </c>
      <c r="H47" s="38">
        <v>100</v>
      </c>
      <c r="I47" s="37">
        <v>8322.8089999962413</v>
      </c>
      <c r="J47" s="34">
        <f>I47/$I$47*100</f>
        <v>100</v>
      </c>
      <c r="K47" s="37">
        <v>8214.6915773535457</v>
      </c>
      <c r="L47" s="38">
        <v>100</v>
      </c>
      <c r="M47" s="103">
        <v>9946.9646239401627</v>
      </c>
      <c r="N47" s="38">
        <v>100</v>
      </c>
      <c r="O47" s="103">
        <v>11625.56298222039</v>
      </c>
      <c r="P47" s="38">
        <v>100</v>
      </c>
      <c r="Q47" s="104">
        <v>12871.601961141299</v>
      </c>
      <c r="R47" s="38">
        <v>100</v>
      </c>
      <c r="S47" s="104">
        <v>15159.527987767</v>
      </c>
      <c r="T47" s="38">
        <v>100</v>
      </c>
      <c r="U47" s="104">
        <v>16435.726161801998</v>
      </c>
      <c r="V47" s="38">
        <v>100</v>
      </c>
      <c r="W47" s="104">
        <v>16246.102142455999</v>
      </c>
      <c r="X47" s="38">
        <v>100</v>
      </c>
      <c r="Y47" s="103">
        <v>17567.107751996999</v>
      </c>
      <c r="Z47" s="38">
        <v>100</v>
      </c>
      <c r="AA47" s="103">
        <v>18821.272997112996</v>
      </c>
      <c r="AB47" s="38">
        <v>100</v>
      </c>
      <c r="AC47" s="103">
        <v>21564.558932421998</v>
      </c>
      <c r="AD47" s="103">
        <v>100</v>
      </c>
      <c r="AE47" s="103">
        <v>23383.153879232003</v>
      </c>
      <c r="AF47" s="103">
        <v>100</v>
      </c>
      <c r="AG47" s="103">
        <v>30702.534937208002</v>
      </c>
      <c r="AH47" s="103">
        <v>100</v>
      </c>
      <c r="AI47" s="103">
        <v>33341.334323030998</v>
      </c>
      <c r="AJ47" s="103">
        <v>100</v>
      </c>
      <c r="AK47" s="103">
        <v>36357.559267955003</v>
      </c>
      <c r="AL47" s="103">
        <v>100</v>
      </c>
      <c r="AM47" s="103">
        <v>38854.090798006997</v>
      </c>
      <c r="AN47" s="103">
        <v>100</v>
      </c>
      <c r="AO47" s="103">
        <v>40739.978784726001</v>
      </c>
      <c r="AP47" s="103">
        <v>100</v>
      </c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</row>
    <row r="48" spans="2:86" ht="12.75" customHeight="1" thickTop="1">
      <c r="B48" s="9"/>
      <c r="C48" s="40"/>
      <c r="D48" s="40"/>
      <c r="E48" s="40"/>
      <c r="F48" s="40"/>
      <c r="G48" s="25"/>
      <c r="H48" s="40"/>
      <c r="I48" s="25"/>
      <c r="J48" s="40"/>
      <c r="K48" s="25"/>
      <c r="L48" s="40"/>
      <c r="M48" s="82"/>
      <c r="N48" s="40"/>
      <c r="O48" s="81"/>
      <c r="P48" s="40"/>
      <c r="Q48" s="81"/>
      <c r="R48" s="40"/>
      <c r="S48" s="81"/>
      <c r="T48" s="40"/>
      <c r="V48" s="40"/>
      <c r="X48" s="40"/>
      <c r="Y48" s="117"/>
      <c r="Z48" s="40"/>
      <c r="AB48" s="40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</row>
    <row r="49" spans="2:86" ht="15">
      <c r="B49" s="36" t="s">
        <v>32</v>
      </c>
      <c r="C49" s="40"/>
      <c r="D49" s="40"/>
      <c r="E49" s="40"/>
      <c r="F49" s="40"/>
      <c r="G49" s="25"/>
      <c r="H49" s="40"/>
      <c r="I49" s="25"/>
      <c r="J49" s="40"/>
      <c r="K49" s="25"/>
      <c r="L49" s="40"/>
      <c r="M49" s="82"/>
      <c r="N49" s="40"/>
      <c r="O49" s="81"/>
      <c r="P49" s="40"/>
      <c r="Q49" s="81"/>
      <c r="R49" s="40"/>
      <c r="S49" s="81"/>
      <c r="T49" s="40"/>
      <c r="V49" s="40"/>
      <c r="X49" s="40"/>
      <c r="Y49" s="117"/>
      <c r="Z49" s="40"/>
      <c r="AB49" s="40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</row>
    <row r="50" spans="2:86">
      <c r="B50" s="15" t="s">
        <v>33</v>
      </c>
      <c r="C50" s="16">
        <v>137.292618629174</v>
      </c>
      <c r="D50" s="16">
        <v>14.083442370138094</v>
      </c>
      <c r="E50" s="16">
        <v>139.93</v>
      </c>
      <c r="F50" s="16">
        <v>12.591559434896068</v>
      </c>
      <c r="G50" s="18">
        <v>138.10417980282503</v>
      </c>
      <c r="H50" s="16">
        <v>13.774189395319233</v>
      </c>
      <c r="I50" s="18">
        <v>132.93852210400001</v>
      </c>
      <c r="J50" s="28">
        <f t="shared" ref="J50:J56" si="9">I50/$I$63*100</f>
        <v>6.5042112721686625</v>
      </c>
      <c r="K50" s="18">
        <v>129.99198500100002</v>
      </c>
      <c r="L50" s="16">
        <v>2.5795547015385436</v>
      </c>
      <c r="M50" s="80">
        <v>0</v>
      </c>
      <c r="N50" s="16">
        <v>0</v>
      </c>
      <c r="O50" s="84">
        <v>0</v>
      </c>
      <c r="P50" s="16">
        <v>0</v>
      </c>
      <c r="Q50" s="84">
        <v>0</v>
      </c>
      <c r="R50" s="16">
        <v>0</v>
      </c>
      <c r="S50" s="90">
        <v>0</v>
      </c>
      <c r="T50" s="16">
        <v>0</v>
      </c>
      <c r="U50" s="90">
        <v>0</v>
      </c>
      <c r="V50" s="16">
        <v>0</v>
      </c>
      <c r="W50" s="90">
        <v>0</v>
      </c>
      <c r="X50" s="16">
        <v>0</v>
      </c>
      <c r="Y50" s="113">
        <v>0</v>
      </c>
      <c r="Z50" s="17">
        <f t="shared" ref="Z50:Z56" si="10">Y50/$Y$63*100</f>
        <v>0</v>
      </c>
      <c r="AA50" s="113">
        <v>0</v>
      </c>
      <c r="AB50" s="16">
        <v>0</v>
      </c>
      <c r="AC50" s="113">
        <v>0</v>
      </c>
      <c r="AD50" s="16">
        <v>0</v>
      </c>
      <c r="AE50" s="113">
        <v>0</v>
      </c>
      <c r="AF50" s="16">
        <v>0</v>
      </c>
      <c r="AG50" s="113">
        <v>0</v>
      </c>
      <c r="AH50" s="16">
        <v>0</v>
      </c>
      <c r="AI50" s="113">
        <v>0</v>
      </c>
      <c r="AJ50" s="16">
        <v>0</v>
      </c>
      <c r="AK50" s="113">
        <v>0</v>
      </c>
      <c r="AL50" s="16">
        <v>0</v>
      </c>
      <c r="AM50" s="113">
        <v>0</v>
      </c>
      <c r="AN50" s="86">
        <v>0</v>
      </c>
      <c r="AO50" s="113">
        <v>0</v>
      </c>
      <c r="AP50" s="86">
        <v>0</v>
      </c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</row>
    <row r="51" spans="2:86">
      <c r="B51" s="15" t="s">
        <v>34</v>
      </c>
      <c r="C51" s="16">
        <v>0</v>
      </c>
      <c r="D51" s="16">
        <v>0</v>
      </c>
      <c r="E51" s="16">
        <v>35.380000000000003</v>
      </c>
      <c r="F51" s="16">
        <v>3.183658778007739</v>
      </c>
      <c r="G51" s="18">
        <v>75.469778005209292</v>
      </c>
      <c r="H51" s="16">
        <v>7.527179969140847</v>
      </c>
      <c r="I51" s="18">
        <v>72.646901534999998</v>
      </c>
      <c r="J51" s="28">
        <f t="shared" si="9"/>
        <v>3.5543557155120231</v>
      </c>
      <c r="K51" s="18">
        <v>0</v>
      </c>
      <c r="L51" s="16">
        <v>0</v>
      </c>
      <c r="M51" s="80">
        <v>0</v>
      </c>
      <c r="N51" s="16">
        <v>0</v>
      </c>
      <c r="O51" s="84">
        <v>0</v>
      </c>
      <c r="P51" s="16">
        <v>0</v>
      </c>
      <c r="Q51" s="84">
        <v>0</v>
      </c>
      <c r="R51" s="16">
        <v>0</v>
      </c>
      <c r="S51" s="90">
        <v>0</v>
      </c>
      <c r="T51" s="16">
        <v>0</v>
      </c>
      <c r="U51" s="90">
        <v>0</v>
      </c>
      <c r="V51" s="16">
        <v>0</v>
      </c>
      <c r="W51" s="90">
        <v>0</v>
      </c>
      <c r="X51" s="16">
        <v>0</v>
      </c>
      <c r="Y51" s="113">
        <v>0</v>
      </c>
      <c r="Z51" s="17">
        <f t="shared" si="10"/>
        <v>0</v>
      </c>
      <c r="AA51" s="113">
        <v>0</v>
      </c>
      <c r="AB51" s="16">
        <v>0</v>
      </c>
      <c r="AC51" s="113">
        <v>0</v>
      </c>
      <c r="AD51" s="16">
        <v>0</v>
      </c>
      <c r="AE51" s="113">
        <v>0</v>
      </c>
      <c r="AF51" s="16">
        <v>0</v>
      </c>
      <c r="AG51" s="113">
        <v>0</v>
      </c>
      <c r="AH51" s="16">
        <v>0</v>
      </c>
      <c r="AI51" s="113">
        <v>0</v>
      </c>
      <c r="AJ51" s="16">
        <v>0</v>
      </c>
      <c r="AK51" s="113">
        <v>0</v>
      </c>
      <c r="AL51" s="16">
        <v>0</v>
      </c>
      <c r="AM51" s="113">
        <v>0</v>
      </c>
      <c r="AN51" s="86">
        <v>0</v>
      </c>
      <c r="AO51" s="113">
        <v>0</v>
      </c>
      <c r="AP51" s="86">
        <v>0</v>
      </c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</row>
    <row r="52" spans="2:86" ht="14.25" customHeight="1">
      <c r="B52" s="15" t="s">
        <v>35</v>
      </c>
      <c r="C52" s="16">
        <v>0</v>
      </c>
      <c r="D52" s="16">
        <v>0</v>
      </c>
      <c r="E52" s="16"/>
      <c r="F52" s="16">
        <v>0</v>
      </c>
      <c r="G52" s="18">
        <v>7.8485870872790917</v>
      </c>
      <c r="H52" s="16">
        <v>0.78279980504708591</v>
      </c>
      <c r="I52" s="18">
        <v>45.893127705999994</v>
      </c>
      <c r="J52" s="28">
        <f t="shared" si="9"/>
        <v>2.2453882728357755</v>
      </c>
      <c r="K52" s="18">
        <v>45.113038524999993</v>
      </c>
      <c r="L52" s="16">
        <v>0.89522096786934924</v>
      </c>
      <c r="M52" s="80">
        <v>0</v>
      </c>
      <c r="N52" s="16">
        <v>0</v>
      </c>
      <c r="O52" s="84">
        <v>0</v>
      </c>
      <c r="P52" s="16">
        <v>0</v>
      </c>
      <c r="Q52" s="84">
        <v>0</v>
      </c>
      <c r="R52" s="16">
        <v>0</v>
      </c>
      <c r="S52" s="90">
        <v>0</v>
      </c>
      <c r="T52" s="16">
        <v>0</v>
      </c>
      <c r="U52" s="90">
        <v>0</v>
      </c>
      <c r="V52" s="16">
        <v>0</v>
      </c>
      <c r="W52" s="90">
        <v>0</v>
      </c>
      <c r="X52" s="16">
        <v>0</v>
      </c>
      <c r="Y52" s="113">
        <v>0</v>
      </c>
      <c r="Z52" s="17">
        <f t="shared" si="10"/>
        <v>0</v>
      </c>
      <c r="AA52" s="113">
        <v>0</v>
      </c>
      <c r="AB52" s="16">
        <v>0</v>
      </c>
      <c r="AC52" s="113">
        <v>0</v>
      </c>
      <c r="AD52" s="16">
        <v>0</v>
      </c>
      <c r="AE52" s="113">
        <v>0</v>
      </c>
      <c r="AF52" s="16">
        <v>0</v>
      </c>
      <c r="AG52" s="113">
        <v>0</v>
      </c>
      <c r="AH52" s="16">
        <v>0</v>
      </c>
      <c r="AI52" s="113">
        <v>0</v>
      </c>
      <c r="AJ52" s="16">
        <v>0</v>
      </c>
      <c r="AK52" s="113">
        <v>0</v>
      </c>
      <c r="AL52" s="16">
        <v>0</v>
      </c>
      <c r="AM52" s="113">
        <v>0</v>
      </c>
      <c r="AN52" s="86">
        <v>0</v>
      </c>
      <c r="AO52" s="113">
        <v>0</v>
      </c>
      <c r="AP52" s="86">
        <v>0</v>
      </c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</row>
    <row r="53" spans="2:86">
      <c r="B53" s="15" t="s">
        <v>36</v>
      </c>
      <c r="C53" s="16">
        <v>112.03866432337433</v>
      </c>
      <c r="D53" s="16">
        <v>11.492898074057099</v>
      </c>
      <c r="E53" s="16">
        <v>114.19</v>
      </c>
      <c r="F53" s="16">
        <v>10.275353189957707</v>
      </c>
      <c r="G53" s="18">
        <v>112.70087273198702</v>
      </c>
      <c r="H53" s="16">
        <v>11.240522685443031</v>
      </c>
      <c r="I53" s="18">
        <v>108.485401977</v>
      </c>
      <c r="J53" s="28">
        <f t="shared" si="9"/>
        <v>5.307806670609291</v>
      </c>
      <c r="K53" s="18">
        <v>106.08085996200002</v>
      </c>
      <c r="L53" s="16">
        <v>2.1050634856920132</v>
      </c>
      <c r="M53" s="84">
        <v>102.21123655599999</v>
      </c>
      <c r="N53" s="16">
        <v>2.0983036713493286</v>
      </c>
      <c r="O53" s="94">
        <v>98.940496021000001</v>
      </c>
      <c r="P53" s="16">
        <v>1.991745661067047</v>
      </c>
      <c r="Q53" s="105">
        <v>95.004619833000007</v>
      </c>
      <c r="R53" s="16">
        <v>1.4412700206546072</v>
      </c>
      <c r="S53" s="105">
        <v>89.636602666999991</v>
      </c>
      <c r="T53" s="16">
        <v>1.1142939745601164</v>
      </c>
      <c r="U53" s="105">
        <v>86.532001004000008</v>
      </c>
      <c r="V53" s="16">
        <v>1.1735799655544188</v>
      </c>
      <c r="W53" s="105">
        <v>0</v>
      </c>
      <c r="X53" s="16">
        <v>0</v>
      </c>
      <c r="Y53" s="114">
        <v>0</v>
      </c>
      <c r="Z53" s="17">
        <f t="shared" si="10"/>
        <v>0</v>
      </c>
      <c r="AA53" s="114">
        <v>0</v>
      </c>
      <c r="AB53" s="16">
        <v>0</v>
      </c>
      <c r="AC53" s="114">
        <v>0</v>
      </c>
      <c r="AD53" s="16">
        <v>0</v>
      </c>
      <c r="AE53" s="114">
        <v>0</v>
      </c>
      <c r="AF53" s="16">
        <v>0</v>
      </c>
      <c r="AG53" s="114">
        <v>0</v>
      </c>
      <c r="AH53" s="16">
        <v>0</v>
      </c>
      <c r="AI53" s="114">
        <v>0</v>
      </c>
      <c r="AJ53" s="16">
        <v>0</v>
      </c>
      <c r="AK53" s="114">
        <v>0</v>
      </c>
      <c r="AL53" s="16">
        <v>0</v>
      </c>
      <c r="AM53" s="114">
        <v>0</v>
      </c>
      <c r="AN53" s="86">
        <v>0</v>
      </c>
      <c r="AO53" s="114">
        <v>0</v>
      </c>
      <c r="AP53" s="86">
        <v>0</v>
      </c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</row>
    <row r="54" spans="2:86">
      <c r="B54" s="15" t="s">
        <v>37</v>
      </c>
      <c r="C54" s="16">
        <v>0</v>
      </c>
      <c r="D54" s="16">
        <v>0</v>
      </c>
      <c r="E54" s="16">
        <v>0</v>
      </c>
      <c r="F54" s="16">
        <v>0</v>
      </c>
      <c r="G54" s="18">
        <v>0</v>
      </c>
      <c r="H54" s="16">
        <v>0</v>
      </c>
      <c r="I54" s="18">
        <v>141.81098297599999</v>
      </c>
      <c r="J54" s="28">
        <f t="shared" si="9"/>
        <v>6.9383093733224541</v>
      </c>
      <c r="K54" s="18">
        <v>92.445193865999997</v>
      </c>
      <c r="L54" s="16">
        <v>1.8344779831606379</v>
      </c>
      <c r="M54" s="84">
        <v>49.118881197999997</v>
      </c>
      <c r="N54" s="16">
        <v>1.0083659314097664</v>
      </c>
      <c r="O54" s="94">
        <v>0</v>
      </c>
      <c r="P54" s="16">
        <v>0</v>
      </c>
      <c r="Q54" s="105">
        <v>0</v>
      </c>
      <c r="R54" s="16">
        <v>0</v>
      </c>
      <c r="S54" s="105">
        <v>0</v>
      </c>
      <c r="T54" s="16">
        <v>0</v>
      </c>
      <c r="U54" s="105">
        <v>0</v>
      </c>
      <c r="V54" s="16">
        <v>0</v>
      </c>
      <c r="W54" s="105">
        <v>0</v>
      </c>
      <c r="X54" s="16">
        <v>0</v>
      </c>
      <c r="Y54" s="113">
        <v>0</v>
      </c>
      <c r="Z54" s="17">
        <f t="shared" si="10"/>
        <v>0</v>
      </c>
      <c r="AA54" s="113">
        <v>0</v>
      </c>
      <c r="AB54" s="16">
        <v>0</v>
      </c>
      <c r="AC54" s="113">
        <v>0</v>
      </c>
      <c r="AD54" s="16">
        <v>0</v>
      </c>
      <c r="AE54" s="113">
        <v>0</v>
      </c>
      <c r="AF54" s="16">
        <v>0</v>
      </c>
      <c r="AG54" s="113">
        <v>0</v>
      </c>
      <c r="AH54" s="16">
        <v>0</v>
      </c>
      <c r="AI54" s="113">
        <v>0</v>
      </c>
      <c r="AJ54" s="16">
        <v>0</v>
      </c>
      <c r="AK54" s="113">
        <v>0</v>
      </c>
      <c r="AL54" s="16">
        <v>0</v>
      </c>
      <c r="AM54" s="113">
        <v>0</v>
      </c>
      <c r="AN54" s="86">
        <v>0</v>
      </c>
      <c r="AO54" s="113">
        <v>0</v>
      </c>
      <c r="AP54" s="86">
        <v>0</v>
      </c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</row>
    <row r="55" spans="2:86">
      <c r="B55" s="15" t="s">
        <v>38</v>
      </c>
      <c r="C55" s="16">
        <v>0</v>
      </c>
      <c r="D55" s="16">
        <v>0</v>
      </c>
      <c r="E55" s="16">
        <v>0</v>
      </c>
      <c r="F55" s="16">
        <v>0</v>
      </c>
      <c r="G55" s="18">
        <v>0</v>
      </c>
      <c r="H55" s="16">
        <v>0</v>
      </c>
      <c r="I55" s="18">
        <v>0</v>
      </c>
      <c r="J55" s="28">
        <f t="shared" si="9"/>
        <v>0</v>
      </c>
      <c r="K55" s="18">
        <v>2294.6991270849994</v>
      </c>
      <c r="L55" s="16">
        <v>45.535899169806235</v>
      </c>
      <c r="M55" s="84">
        <v>2210.9929669319999</v>
      </c>
      <c r="N55" s="16">
        <v>45.389673544347922</v>
      </c>
      <c r="O55" s="94">
        <v>2140.2416037679995</v>
      </c>
      <c r="P55" s="16">
        <v>43.084652891120676</v>
      </c>
      <c r="Q55" s="105">
        <v>2055.1022896750001</v>
      </c>
      <c r="R55" s="16">
        <v>31.176981968811347</v>
      </c>
      <c r="S55" s="105">
        <v>3101.829691898</v>
      </c>
      <c r="T55" s="16">
        <v>38.559584287614577</v>
      </c>
      <c r="U55" s="105">
        <v>2994.3965079889999</v>
      </c>
      <c r="V55" s="16">
        <v>40.611146280317243</v>
      </c>
      <c r="W55" s="105">
        <v>2911.0364436839996</v>
      </c>
      <c r="X55" s="16">
        <v>36.813352144679442</v>
      </c>
      <c r="Y55" s="113">
        <v>2839.6533767309998</v>
      </c>
      <c r="Z55" s="17">
        <f t="shared" si="10"/>
        <v>30.896842597787877</v>
      </c>
      <c r="AA55" s="113">
        <v>2746.7307302819995</v>
      </c>
      <c r="AB55" s="16">
        <v>25.616880851721437</v>
      </c>
      <c r="AC55" s="113">
        <v>2636.5502952329998</v>
      </c>
      <c r="AD55" s="94">
        <v>24.888128664282387</v>
      </c>
      <c r="AE55" s="113">
        <v>2502.0170647259997</v>
      </c>
      <c r="AF55" s="94">
        <v>19.921577028104291</v>
      </c>
      <c r="AG55" s="113">
        <v>2277.6655721610005</v>
      </c>
      <c r="AH55" s="94">
        <v>16.362777733134333</v>
      </c>
      <c r="AI55" s="113">
        <v>2316.4017472760002</v>
      </c>
      <c r="AJ55" s="94">
        <v>16.163719329028318</v>
      </c>
      <c r="AK55" s="113">
        <v>2362.2542135490003</v>
      </c>
      <c r="AL55" s="94">
        <v>15.24335459357318</v>
      </c>
      <c r="AM55" s="113">
        <v>2285.9010493320006</v>
      </c>
      <c r="AN55" s="94">
        <v>14.309510091830587</v>
      </c>
      <c r="AO55" s="113">
        <v>2173.7014799869999</v>
      </c>
      <c r="AP55" s="94">
        <v>12.902447067450467</v>
      </c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</row>
    <row r="56" spans="2:86">
      <c r="B56" s="15" t="s">
        <v>56</v>
      </c>
      <c r="C56" s="16">
        <v>0</v>
      </c>
      <c r="D56" s="16">
        <v>0</v>
      </c>
      <c r="E56" s="16">
        <v>0</v>
      </c>
      <c r="F56" s="16">
        <v>0</v>
      </c>
      <c r="G56" s="18">
        <v>0</v>
      </c>
      <c r="H56" s="16">
        <v>0</v>
      </c>
      <c r="I56" s="18">
        <v>0</v>
      </c>
      <c r="J56" s="28">
        <f t="shared" si="9"/>
        <v>0</v>
      </c>
      <c r="K56" s="84">
        <v>527.29814129599993</v>
      </c>
      <c r="L56" s="16">
        <v>10.463678968223833</v>
      </c>
      <c r="M56" s="84">
        <v>1307.3151179100003</v>
      </c>
      <c r="N56" s="16">
        <v>26.837989676586165</v>
      </c>
      <c r="O56" s="94">
        <v>1774.7208972669998</v>
      </c>
      <c r="P56" s="16">
        <v>35.726449622673286</v>
      </c>
      <c r="Q56" s="105">
        <v>1853.1489374399994</v>
      </c>
      <c r="R56" s="16">
        <v>28.113243461582428</v>
      </c>
      <c r="S56" s="105">
        <v>2221.5348129819995</v>
      </c>
      <c r="T56" s="16">
        <v>27.616428810646116</v>
      </c>
      <c r="U56" s="105">
        <v>2776.0823286959994</v>
      </c>
      <c r="V56" s="16">
        <v>37.650286204946084</v>
      </c>
      <c r="W56" s="105">
        <v>3503.3462285340006</v>
      </c>
      <c r="X56" s="16">
        <v>44.303780076535787</v>
      </c>
      <c r="Y56" s="113">
        <v>5078.5557719999988</v>
      </c>
      <c r="Z56" s="17">
        <f t="shared" si="10"/>
        <v>55.257215404299423</v>
      </c>
      <c r="AA56" s="113">
        <v>6543.816119866</v>
      </c>
      <c r="AB56" s="16">
        <v>61.029701968991709</v>
      </c>
      <c r="AC56" s="113">
        <v>6544.5008246589987</v>
      </c>
      <c r="AD56" s="94">
        <v>61.777838587835902</v>
      </c>
      <c r="AE56" s="113">
        <v>8164.6118497889975</v>
      </c>
      <c r="AF56" s="94">
        <v>65.008327146624353</v>
      </c>
      <c r="AG56" s="113">
        <v>9863.0841324840057</v>
      </c>
      <c r="AH56" s="94">
        <v>70.856518795214924</v>
      </c>
      <c r="AI56" s="113">
        <v>10411.971262467001</v>
      </c>
      <c r="AJ56" s="94">
        <v>72.654141858740644</v>
      </c>
      <c r="AK56" s="113">
        <v>12169.920447388997</v>
      </c>
      <c r="AL56" s="94">
        <v>78.531096141604664</v>
      </c>
      <c r="AM56" s="113">
        <v>12928.329879323997</v>
      </c>
      <c r="AN56" s="94">
        <v>80.930041539970816</v>
      </c>
      <c r="AO56" s="113">
        <v>14050.270280038996</v>
      </c>
      <c r="AP56" s="94">
        <v>83.39823579301229</v>
      </c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</row>
    <row r="57" spans="2:86" ht="14.25">
      <c r="B57" s="15" t="s">
        <v>65</v>
      </c>
      <c r="C57" s="113">
        <v>0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94">
        <v>0</v>
      </c>
      <c r="AG57" s="113">
        <v>489</v>
      </c>
      <c r="AH57" s="94">
        <v>3.5129820678244412</v>
      </c>
      <c r="AI57" s="113">
        <v>489</v>
      </c>
      <c r="AJ57" s="94">
        <v>3.4122141209700425</v>
      </c>
      <c r="AK57" s="113">
        <v>489</v>
      </c>
      <c r="AL57" s="94">
        <v>3.1554607262435801</v>
      </c>
      <c r="AM57" s="113">
        <v>489</v>
      </c>
      <c r="AN57" s="94">
        <v>3.0610906963579918</v>
      </c>
      <c r="AO57" s="113">
        <v>489</v>
      </c>
      <c r="AP57" s="94">
        <v>2.9025589180815259</v>
      </c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</row>
    <row r="58" spans="2:86">
      <c r="B58" s="15" t="s">
        <v>39</v>
      </c>
      <c r="C58" s="16"/>
      <c r="D58" s="16">
        <v>0</v>
      </c>
      <c r="E58" s="16"/>
      <c r="F58" s="16">
        <v>0</v>
      </c>
      <c r="G58" s="18">
        <v>0</v>
      </c>
      <c r="H58" s="16">
        <v>0</v>
      </c>
      <c r="I58" s="18">
        <v>250</v>
      </c>
      <c r="J58" s="28">
        <f>I58/$I$63*100</f>
        <v>12.231614977410969</v>
      </c>
      <c r="K58" s="18">
        <v>250</v>
      </c>
      <c r="L58" s="16">
        <v>4.9609879822950225</v>
      </c>
      <c r="M58" s="84">
        <v>166.6</v>
      </c>
      <c r="N58" s="16">
        <v>3.4201463892403847</v>
      </c>
      <c r="O58" s="94">
        <v>83.3</v>
      </c>
      <c r="P58" s="16">
        <v>1.6768908610653246</v>
      </c>
      <c r="Q58" s="105">
        <v>0</v>
      </c>
      <c r="R58" s="16">
        <v>0</v>
      </c>
      <c r="S58" s="105">
        <v>0</v>
      </c>
      <c r="T58" s="16">
        <v>0</v>
      </c>
      <c r="U58" s="105"/>
      <c r="V58" s="16">
        <v>0</v>
      </c>
      <c r="W58" s="105">
        <v>0</v>
      </c>
      <c r="X58" s="16">
        <v>0</v>
      </c>
      <c r="Y58" s="113">
        <v>0</v>
      </c>
      <c r="Z58" s="17">
        <f>Y58/$Y$63*100</f>
        <v>0</v>
      </c>
      <c r="AA58" s="113">
        <v>0</v>
      </c>
      <c r="AB58" s="16">
        <v>0</v>
      </c>
      <c r="AC58" s="113">
        <v>0</v>
      </c>
      <c r="AD58" s="16">
        <v>0</v>
      </c>
      <c r="AE58" s="113">
        <v>0</v>
      </c>
      <c r="AF58" s="16">
        <v>0</v>
      </c>
      <c r="AG58" s="113">
        <v>0</v>
      </c>
      <c r="AH58" s="16">
        <v>0</v>
      </c>
      <c r="AI58" s="113">
        <v>0</v>
      </c>
      <c r="AJ58" s="16">
        <v>0</v>
      </c>
      <c r="AK58" s="113">
        <v>0</v>
      </c>
      <c r="AL58" s="16">
        <v>0</v>
      </c>
      <c r="AM58" s="113">
        <v>0</v>
      </c>
      <c r="AN58" s="86">
        <v>0</v>
      </c>
      <c r="AO58" s="113">
        <v>0</v>
      </c>
      <c r="AP58" s="86">
        <v>0</v>
      </c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</row>
    <row r="59" spans="2:86">
      <c r="B59" s="15" t="s">
        <v>53</v>
      </c>
      <c r="C59" s="16">
        <v>0</v>
      </c>
      <c r="D59" s="16">
        <v>0</v>
      </c>
      <c r="E59" s="16">
        <v>0</v>
      </c>
      <c r="F59" s="16">
        <v>0</v>
      </c>
      <c r="G59" s="18">
        <v>0</v>
      </c>
      <c r="H59" s="16">
        <v>0</v>
      </c>
      <c r="I59" s="18">
        <v>0</v>
      </c>
      <c r="J59" s="28">
        <f>I59/$I$63*100</f>
        <v>0</v>
      </c>
      <c r="K59" s="18">
        <v>0</v>
      </c>
      <c r="L59" s="16">
        <v>0</v>
      </c>
      <c r="M59" s="84">
        <v>0</v>
      </c>
      <c r="N59" s="16">
        <v>0</v>
      </c>
      <c r="O59" s="94">
        <v>0</v>
      </c>
      <c r="P59" s="16">
        <v>0</v>
      </c>
      <c r="Q59" s="105">
        <v>500</v>
      </c>
      <c r="R59" s="16">
        <v>7.5852628176823655</v>
      </c>
      <c r="S59" s="105">
        <v>500</v>
      </c>
      <c r="T59" s="16">
        <v>6.2156191857232628</v>
      </c>
      <c r="U59" s="105">
        <v>500</v>
      </c>
      <c r="V59" s="16">
        <v>6.781190495642007</v>
      </c>
      <c r="W59" s="105">
        <v>500</v>
      </c>
      <c r="X59" s="16">
        <v>6.3230661753741382</v>
      </c>
      <c r="Y59" s="113">
        <v>500</v>
      </c>
      <c r="Z59" s="17">
        <f>Y59/$Y$63*100</f>
        <v>5.4402489492143973</v>
      </c>
      <c r="AA59" s="113">
        <v>500</v>
      </c>
      <c r="AB59" s="16">
        <v>4.663158381216971</v>
      </c>
      <c r="AC59" s="113">
        <v>500</v>
      </c>
      <c r="AD59" s="94">
        <v>4.7198281613063156</v>
      </c>
      <c r="AE59" s="113">
        <v>500</v>
      </c>
      <c r="AF59" s="94">
        <v>3.9811033483670384</v>
      </c>
      <c r="AG59" s="113">
        <v>500</v>
      </c>
      <c r="AH59" s="94">
        <v>3.5920062043194694</v>
      </c>
      <c r="AI59" s="113">
        <v>500</v>
      </c>
      <c r="AJ59" s="94">
        <v>3.488971493834399</v>
      </c>
      <c r="AK59" s="113">
        <v>102.935</v>
      </c>
      <c r="AL59" s="94">
        <v>0.66422770931673392</v>
      </c>
      <c r="AM59" s="113">
        <v>0</v>
      </c>
      <c r="AN59" s="94">
        <v>0</v>
      </c>
      <c r="AO59" s="113">
        <v>0</v>
      </c>
      <c r="AP59" s="94">
        <v>0</v>
      </c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</row>
    <row r="60" spans="2:86" s="2" customFormat="1" ht="25.5">
      <c r="B60" s="137" t="s">
        <v>54</v>
      </c>
      <c r="C60" s="138">
        <v>0</v>
      </c>
      <c r="D60" s="138">
        <v>0</v>
      </c>
      <c r="E60" s="138">
        <v>0</v>
      </c>
      <c r="F60" s="138">
        <v>0</v>
      </c>
      <c r="G60" s="18">
        <v>0</v>
      </c>
      <c r="H60" s="138">
        <v>0</v>
      </c>
      <c r="I60" s="18">
        <v>0</v>
      </c>
      <c r="J60" s="28">
        <f>I60/$I$63*100</f>
        <v>0</v>
      </c>
      <c r="K60" s="18">
        <v>0</v>
      </c>
      <c r="L60" s="138">
        <v>0</v>
      </c>
      <c r="M60" s="84">
        <v>0</v>
      </c>
      <c r="N60" s="138">
        <v>0</v>
      </c>
      <c r="O60" s="84">
        <v>33.095970987999998</v>
      </c>
      <c r="P60" s="138">
        <v>0.66624647404394133</v>
      </c>
      <c r="Q60" s="90">
        <v>232.02236893199998</v>
      </c>
      <c r="R60" s="138">
        <v>3.5199012958609597</v>
      </c>
      <c r="S60" s="90">
        <v>249.25042709499991</v>
      </c>
      <c r="T60" s="138">
        <v>3.098491473402798</v>
      </c>
      <c r="U60" s="90">
        <v>241.97795187199995</v>
      </c>
      <c r="V60" s="138">
        <v>3.2817971747786503</v>
      </c>
      <c r="W60" s="90">
        <v>235.24160363300004</v>
      </c>
      <c r="X60" s="138">
        <v>2.9748964539451848</v>
      </c>
      <c r="Y60" s="139">
        <v>15.563104859000003</v>
      </c>
      <c r="Z60" s="17">
        <f>Y60/$Y$63*100</f>
        <v>0.16933432971137652</v>
      </c>
      <c r="AA60" s="139">
        <v>0</v>
      </c>
      <c r="AB60" s="138">
        <v>0</v>
      </c>
      <c r="AC60" s="139">
        <v>0</v>
      </c>
      <c r="AD60" s="138">
        <v>0</v>
      </c>
      <c r="AE60" s="139">
        <v>0</v>
      </c>
      <c r="AF60" s="138">
        <v>0</v>
      </c>
      <c r="AG60" s="139">
        <v>0</v>
      </c>
      <c r="AH60" s="138">
        <v>0</v>
      </c>
      <c r="AI60" s="139">
        <v>0</v>
      </c>
      <c r="AJ60" s="138">
        <v>0</v>
      </c>
      <c r="AK60" s="139">
        <v>0</v>
      </c>
      <c r="AL60" s="138">
        <v>0</v>
      </c>
      <c r="AM60" s="139">
        <v>0</v>
      </c>
      <c r="AN60" s="153">
        <v>0</v>
      </c>
      <c r="AO60" s="139">
        <v>0</v>
      </c>
      <c r="AP60" s="153">
        <v>0</v>
      </c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</row>
    <row r="61" spans="2:86">
      <c r="B61" s="15" t="s">
        <v>40</v>
      </c>
      <c r="C61" s="41">
        <v>725.52</v>
      </c>
      <c r="D61" s="16">
        <v>74.423659555804818</v>
      </c>
      <c r="E61" s="41">
        <v>821.8</v>
      </c>
      <c r="F61" s="16">
        <v>73.949428597138493</v>
      </c>
      <c r="G61" s="18">
        <v>668.5067614651681</v>
      </c>
      <c r="H61" s="16">
        <v>66.675308145049812</v>
      </c>
      <c r="I61" s="18">
        <v>1292.1088882148979</v>
      </c>
      <c r="J61" s="28">
        <f>I61/$I$63*100</f>
        <v>63.21831371814072</v>
      </c>
      <c r="K61" s="18">
        <v>1593.6904531052774</v>
      </c>
      <c r="L61" s="16">
        <v>31.625116741414356</v>
      </c>
      <c r="M61" s="84">
        <v>1034.8983231420673</v>
      </c>
      <c r="N61" s="16">
        <v>21.245520787066447</v>
      </c>
      <c r="O61" s="94">
        <v>837.22765721768963</v>
      </c>
      <c r="P61" s="16">
        <v>16.854014490029723</v>
      </c>
      <c r="Q61" s="105">
        <v>1628.7699453487439</v>
      </c>
      <c r="R61" s="16">
        <v>24.709296210024732</v>
      </c>
      <c r="S61" s="105">
        <v>1872.6331009246753</v>
      </c>
      <c r="T61" s="16">
        <v>23.279148459855719</v>
      </c>
      <c r="U61" s="105">
        <v>774.34779966075348</v>
      </c>
      <c r="V61" s="16">
        <v>10.501999878761605</v>
      </c>
      <c r="W61" s="105">
        <v>757.93174415878343</v>
      </c>
      <c r="X61" s="16">
        <v>9.584905149465456</v>
      </c>
      <c r="Y61" s="94">
        <v>756.98362298073653</v>
      </c>
      <c r="Z61" s="17">
        <f>Y61/$Y$63*100</f>
        <v>8.236358718986919</v>
      </c>
      <c r="AA61" s="94">
        <v>931.79966104882135</v>
      </c>
      <c r="AB61" s="16">
        <v>8.6902587980698893</v>
      </c>
      <c r="AC61" s="94">
        <v>912.55489523915458</v>
      </c>
      <c r="AD61" s="94">
        <v>8.6142045865753936</v>
      </c>
      <c r="AE61" s="94">
        <v>1392.7034174398889</v>
      </c>
      <c r="AF61" s="94">
        <v>11.088992476904318</v>
      </c>
      <c r="AG61" s="94">
        <v>790.0480785196944</v>
      </c>
      <c r="AH61" s="94">
        <v>5.6757151995068353</v>
      </c>
      <c r="AI61" s="94">
        <v>613.49787537555801</v>
      </c>
      <c r="AJ61" s="94">
        <v>4.2809531974265811</v>
      </c>
      <c r="AK61" s="94">
        <v>372.83491939054136</v>
      </c>
      <c r="AL61" s="94">
        <v>2.4058608292618491</v>
      </c>
      <c r="AM61" s="94">
        <v>271.46725920886547</v>
      </c>
      <c r="AN61" s="94">
        <v>1.6993576718406165</v>
      </c>
      <c r="AO61" s="94">
        <v>134.2314768753624</v>
      </c>
      <c r="AP61" s="94">
        <v>0.79675822145569997</v>
      </c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</row>
    <row r="62" spans="2:86" ht="14.25">
      <c r="B62" s="15" t="s">
        <v>68</v>
      </c>
      <c r="C62" s="41">
        <v>0</v>
      </c>
      <c r="D62" s="16">
        <v>0</v>
      </c>
      <c r="E62" s="41">
        <v>0</v>
      </c>
      <c r="F62" s="16">
        <v>0</v>
      </c>
      <c r="G62" s="18">
        <v>0</v>
      </c>
      <c r="H62" s="16">
        <v>0</v>
      </c>
      <c r="I62" s="18">
        <v>0</v>
      </c>
      <c r="J62" s="28">
        <f>I62/$I$63*100</f>
        <v>0</v>
      </c>
      <c r="K62" s="18">
        <v>0</v>
      </c>
      <c r="L62" s="16">
        <v>0</v>
      </c>
      <c r="M62" s="84">
        <v>0</v>
      </c>
      <c r="N62" s="16">
        <v>0</v>
      </c>
      <c r="O62" s="94">
        <v>0</v>
      </c>
      <c r="P62" s="16">
        <v>0</v>
      </c>
      <c r="Q62" s="105">
        <v>227.68124904859388</v>
      </c>
      <c r="R62" s="16">
        <v>3.4540442253835555</v>
      </c>
      <c r="S62" s="105">
        <v>9.3662276209625439</v>
      </c>
      <c r="T62" s="16">
        <v>0.11643380819741189</v>
      </c>
      <c r="U62" s="105">
        <v>0</v>
      </c>
      <c r="V62" s="16">
        <v>0</v>
      </c>
      <c r="W62" s="105">
        <v>0</v>
      </c>
      <c r="X62" s="16">
        <v>0</v>
      </c>
      <c r="Y62" s="94">
        <v>0</v>
      </c>
      <c r="Z62" s="17">
        <f>Y62/$Y$63*100</f>
        <v>0</v>
      </c>
      <c r="AA62" s="94">
        <v>0</v>
      </c>
      <c r="AB62" s="16">
        <v>0</v>
      </c>
      <c r="AC62" s="94">
        <v>0</v>
      </c>
      <c r="AD62" s="16">
        <v>0</v>
      </c>
      <c r="AE62" s="94">
        <v>0</v>
      </c>
      <c r="AF62" s="16">
        <v>0</v>
      </c>
      <c r="AG62" s="94">
        <v>0</v>
      </c>
      <c r="AH62" s="16">
        <v>0</v>
      </c>
      <c r="AI62" s="94">
        <v>0</v>
      </c>
      <c r="AJ62" s="16">
        <v>0</v>
      </c>
      <c r="AK62" s="94">
        <v>0</v>
      </c>
      <c r="AL62" s="16">
        <v>0</v>
      </c>
      <c r="AM62" s="94">
        <v>0</v>
      </c>
      <c r="AN62" s="86">
        <v>0</v>
      </c>
      <c r="AO62" s="94">
        <v>0</v>
      </c>
      <c r="AP62" s="86">
        <v>0</v>
      </c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</row>
    <row r="63" spans="2:86" ht="15.75" thickBot="1">
      <c r="B63" s="36" t="s">
        <v>41</v>
      </c>
      <c r="C63" s="39">
        <v>974.85128295254833</v>
      </c>
      <c r="D63" s="38">
        <v>100</v>
      </c>
      <c r="E63" s="39">
        <v>1111.3</v>
      </c>
      <c r="F63" s="38">
        <v>100</v>
      </c>
      <c r="G63" s="39">
        <v>1002.6301790924686</v>
      </c>
      <c r="H63" s="38">
        <v>100</v>
      </c>
      <c r="I63" s="39">
        <v>2043.8838245129</v>
      </c>
      <c r="J63" s="38">
        <v>100</v>
      </c>
      <c r="K63" s="39">
        <v>5039.3187988402769</v>
      </c>
      <c r="L63" s="38">
        <v>100</v>
      </c>
      <c r="M63" s="91">
        <v>4871.1365257380667</v>
      </c>
      <c r="N63" s="38">
        <v>100</v>
      </c>
      <c r="O63" s="104">
        <v>4967.5266252616893</v>
      </c>
      <c r="P63" s="38">
        <v>100</v>
      </c>
      <c r="Q63" s="104">
        <v>6591.7294102773376</v>
      </c>
      <c r="R63" s="38">
        <v>100</v>
      </c>
      <c r="S63" s="104">
        <v>8044.2508631876372</v>
      </c>
      <c r="T63" s="38">
        <v>100</v>
      </c>
      <c r="U63" s="104">
        <v>7373.3365892217525</v>
      </c>
      <c r="V63" s="38">
        <v>100</v>
      </c>
      <c r="W63" s="104">
        <v>7907.5560200097834</v>
      </c>
      <c r="X63" s="38">
        <v>100</v>
      </c>
      <c r="Y63" s="115">
        <v>9190.7558765707363</v>
      </c>
      <c r="Z63" s="38">
        <f>SUM(Z50:Z62)</f>
        <v>99.999999999999986</v>
      </c>
      <c r="AA63" s="115">
        <v>10722.34651119682</v>
      </c>
      <c r="AB63" s="38">
        <v>100</v>
      </c>
      <c r="AC63" s="115">
        <v>10593.606015131154</v>
      </c>
      <c r="AD63" s="115">
        <v>100</v>
      </c>
      <c r="AE63" s="115">
        <v>12559.332331954885</v>
      </c>
      <c r="AF63" s="115">
        <v>100</v>
      </c>
      <c r="AG63" s="115">
        <v>13919.7977831647</v>
      </c>
      <c r="AH63" s="115">
        <v>100</v>
      </c>
      <c r="AI63" s="115">
        <v>14330.87088511856</v>
      </c>
      <c r="AJ63" s="115">
        <v>100</v>
      </c>
      <c r="AK63" s="115">
        <v>15496.944580328538</v>
      </c>
      <c r="AL63" s="115">
        <v>100</v>
      </c>
      <c r="AM63" s="115">
        <v>15974.698187864862</v>
      </c>
      <c r="AN63" s="115">
        <v>100.00000000000001</v>
      </c>
      <c r="AO63" s="115">
        <v>16847.203236901361</v>
      </c>
      <c r="AP63" s="115">
        <v>99.999999999999986</v>
      </c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</row>
    <row r="64" spans="2:86" ht="8.25" customHeight="1" thickTop="1">
      <c r="B64" s="9"/>
      <c r="C64" s="42"/>
      <c r="D64" s="43"/>
      <c r="E64" s="42"/>
      <c r="F64" s="43"/>
      <c r="G64" s="20"/>
      <c r="H64" s="44"/>
      <c r="I64" s="20"/>
      <c r="J64" s="44"/>
      <c r="K64" s="20" t="s">
        <v>3</v>
      </c>
      <c r="L64" s="44"/>
      <c r="M64" s="44"/>
      <c r="N64" s="44"/>
      <c r="O64" s="20"/>
      <c r="P64" s="44"/>
      <c r="Q64" s="20"/>
      <c r="R64" s="44"/>
      <c r="S64" s="20"/>
      <c r="T64" s="44"/>
      <c r="Y64" s="20"/>
      <c r="Z64" s="44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</row>
    <row r="65" spans="2:86" ht="12.75" hidden="1" customHeight="1" thickTop="1">
      <c r="C65" s="45"/>
      <c r="D65" s="46"/>
      <c r="E65" s="45"/>
      <c r="F65" s="46"/>
      <c r="G65" s="47"/>
      <c r="H65" s="48"/>
      <c r="I65" s="47"/>
      <c r="J65" s="48"/>
      <c r="K65" s="47"/>
      <c r="L65" s="48"/>
      <c r="M65" s="48"/>
      <c r="N65" s="48"/>
      <c r="O65" s="47"/>
      <c r="P65" s="48"/>
      <c r="Q65" s="47"/>
      <c r="R65" s="48"/>
      <c r="S65" s="47"/>
      <c r="T65" s="48"/>
      <c r="Y65" s="47"/>
      <c r="Z65" s="48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</row>
    <row r="66" spans="2:86" ht="12.75" customHeight="1">
      <c r="B66" s="162" t="s">
        <v>42</v>
      </c>
      <c r="C66" s="159">
        <v>2005</v>
      </c>
      <c r="D66" s="159"/>
      <c r="E66" s="159">
        <v>2006</v>
      </c>
      <c r="F66" s="159"/>
      <c r="G66" s="159">
        <v>2007</v>
      </c>
      <c r="H66" s="159"/>
      <c r="I66" s="159">
        <v>2008</v>
      </c>
      <c r="J66" s="159"/>
      <c r="K66" s="159">
        <v>2009</v>
      </c>
      <c r="L66" s="159"/>
      <c r="M66" s="159">
        <v>2010</v>
      </c>
      <c r="N66" s="159"/>
      <c r="O66" s="159">
        <v>2011</v>
      </c>
      <c r="P66" s="159"/>
      <c r="Q66" s="159">
        <v>2012</v>
      </c>
      <c r="R66" s="159"/>
      <c r="S66" s="159">
        <v>2013</v>
      </c>
      <c r="T66" s="159"/>
      <c r="U66" s="159">
        <v>2014</v>
      </c>
      <c r="V66" s="159"/>
      <c r="W66" s="155" t="s">
        <v>47</v>
      </c>
      <c r="X66" s="155"/>
      <c r="Y66" s="155" t="s">
        <v>48</v>
      </c>
      <c r="Z66" s="155"/>
      <c r="AA66" s="160" t="s">
        <v>49</v>
      </c>
      <c r="AB66" s="155"/>
      <c r="AC66" s="164" t="str">
        <f>AC15</f>
        <v>2018</v>
      </c>
      <c r="AD66" s="165"/>
      <c r="AE66" s="164" t="str">
        <f>AE15</f>
        <v>2019</v>
      </c>
      <c r="AF66" s="165"/>
      <c r="AG66" s="164" t="str">
        <f>AG15</f>
        <v>2020</v>
      </c>
      <c r="AH66" s="165"/>
      <c r="AI66" s="164" t="str">
        <f>AI15</f>
        <v>2021</v>
      </c>
      <c r="AJ66" s="165"/>
      <c r="AK66" s="164" t="str">
        <f>AK15</f>
        <v>2022</v>
      </c>
      <c r="AL66" s="165"/>
      <c r="AM66" s="164" t="str">
        <f>AM15</f>
        <v>2023</v>
      </c>
      <c r="AN66" s="165"/>
      <c r="AO66" s="164" t="str">
        <f>AO15</f>
        <v>2024*</v>
      </c>
      <c r="AP66" s="16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</row>
    <row r="67" spans="2:86" ht="15" customHeight="1">
      <c r="B67" s="163"/>
      <c r="C67" s="122" t="s">
        <v>0</v>
      </c>
      <c r="D67" s="123" t="s">
        <v>1</v>
      </c>
      <c r="E67" s="122" t="s">
        <v>0</v>
      </c>
      <c r="F67" s="123" t="s">
        <v>1</v>
      </c>
      <c r="G67" s="124" t="s">
        <v>0</v>
      </c>
      <c r="H67" s="125" t="s">
        <v>1</v>
      </c>
      <c r="I67" s="124" t="s">
        <v>0</v>
      </c>
      <c r="J67" s="125" t="s">
        <v>1</v>
      </c>
      <c r="K67" s="124" t="s">
        <v>0</v>
      </c>
      <c r="L67" s="125" t="s">
        <v>1</v>
      </c>
      <c r="M67" s="124" t="s">
        <v>0</v>
      </c>
      <c r="N67" s="125" t="s">
        <v>1</v>
      </c>
      <c r="O67" s="126" t="s">
        <v>0</v>
      </c>
      <c r="P67" s="122" t="s">
        <v>1</v>
      </c>
      <c r="Q67" s="126" t="s">
        <v>0</v>
      </c>
      <c r="R67" s="122" t="s">
        <v>1</v>
      </c>
      <c r="S67" s="126" t="s">
        <v>0</v>
      </c>
      <c r="T67" s="122" t="s">
        <v>1</v>
      </c>
      <c r="U67" s="126" t="s">
        <v>0</v>
      </c>
      <c r="V67" s="122" t="s">
        <v>1</v>
      </c>
      <c r="W67" s="120" t="s">
        <v>0</v>
      </c>
      <c r="X67" s="121" t="s">
        <v>1</v>
      </c>
      <c r="Y67" s="126" t="s">
        <v>0</v>
      </c>
      <c r="Z67" s="122" t="s">
        <v>1</v>
      </c>
      <c r="AA67" s="120" t="s">
        <v>0</v>
      </c>
      <c r="AB67" s="121" t="s">
        <v>1</v>
      </c>
      <c r="AC67" s="133" t="s">
        <v>0</v>
      </c>
      <c r="AD67" s="134" t="s">
        <v>1</v>
      </c>
      <c r="AE67" s="133" t="s">
        <v>0</v>
      </c>
      <c r="AF67" s="134" t="s">
        <v>1</v>
      </c>
      <c r="AG67" s="133" t="s">
        <v>0</v>
      </c>
      <c r="AH67" s="134" t="s">
        <v>1</v>
      </c>
      <c r="AI67" s="133" t="s">
        <v>0</v>
      </c>
      <c r="AJ67" s="134" t="s">
        <v>1</v>
      </c>
      <c r="AK67" s="133" t="s">
        <v>0</v>
      </c>
      <c r="AL67" s="134" t="s">
        <v>1</v>
      </c>
      <c r="AM67" s="133" t="s">
        <v>0</v>
      </c>
      <c r="AN67" s="134" t="s">
        <v>1</v>
      </c>
      <c r="AO67" s="133" t="s">
        <v>0</v>
      </c>
      <c r="AP67" s="134" t="s">
        <v>1</v>
      </c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</row>
    <row r="68" spans="2:86" ht="15.75" customHeight="1">
      <c r="B68" s="21" t="s">
        <v>43</v>
      </c>
      <c r="C68" s="49">
        <v>5847.1080629469998</v>
      </c>
      <c r="D68" s="50">
        <v>85.710098323313829</v>
      </c>
      <c r="E68" s="49">
        <v>6295.4689616282467</v>
      </c>
      <c r="F68" s="50">
        <v>84.995697799721654</v>
      </c>
      <c r="G68" s="49">
        <v>7565.9415957770616</v>
      </c>
      <c r="H68" s="50">
        <v>88.2987479659907</v>
      </c>
      <c r="I68" s="49">
        <v>8322.8089999962413</v>
      </c>
      <c r="J68" s="50">
        <f>I68/$I$72*100</f>
        <v>80.284128611578936</v>
      </c>
      <c r="K68" s="51">
        <v>8214.6915773535457</v>
      </c>
      <c r="L68" s="50">
        <v>61.978913130386225</v>
      </c>
      <c r="M68" s="51">
        <v>9946.9646239401627</v>
      </c>
      <c r="N68" s="50">
        <v>67.127120563326415</v>
      </c>
      <c r="O68" s="51">
        <v>11625.56298222039</v>
      </c>
      <c r="P68" s="50">
        <v>70.06267824274417</v>
      </c>
      <c r="Q68" s="52">
        <v>12871.542716528002</v>
      </c>
      <c r="R68" s="50">
        <v>66.132470597279308</v>
      </c>
      <c r="S68" s="52">
        <v>15159.527987767</v>
      </c>
      <c r="T68" s="50">
        <v>65.33215165142515</v>
      </c>
      <c r="U68" s="52">
        <v>16435.726161801998</v>
      </c>
      <c r="V68" s="50">
        <v>69.031386634886715</v>
      </c>
      <c r="W68" s="52">
        <v>16246.102142456</v>
      </c>
      <c r="X68" s="50">
        <v>67.26145593838892</v>
      </c>
      <c r="Y68" s="51">
        <v>17567.107751996999</v>
      </c>
      <c r="Z68" s="50">
        <v>65.652131260739637</v>
      </c>
      <c r="AA68" s="51">
        <v>18821.272997112996</v>
      </c>
      <c r="AB68" s="50">
        <v>63.706726901959613</v>
      </c>
      <c r="AC68" s="51">
        <v>21564.558932421998</v>
      </c>
      <c r="AD68" s="52">
        <v>67.057803104100316</v>
      </c>
      <c r="AE68" s="51">
        <v>23383.153879232003</v>
      </c>
      <c r="AF68" s="52">
        <v>65.057140849522355</v>
      </c>
      <c r="AG68" s="51">
        <v>30702.534937208002</v>
      </c>
      <c r="AH68" s="52">
        <v>68.805311299179351</v>
      </c>
      <c r="AI68" s="51">
        <v>33341.334323030998</v>
      </c>
      <c r="AJ68" s="52">
        <v>69.938728819977698</v>
      </c>
      <c r="AK68" s="51">
        <v>36357.559267955003</v>
      </c>
      <c r="AL68" s="52">
        <v>70.114563962139798</v>
      </c>
      <c r="AM68" s="51">
        <v>38854.090798006997</v>
      </c>
      <c r="AN68" s="52">
        <v>70.864397183783908</v>
      </c>
      <c r="AO68" s="51">
        <v>40739.978784726001</v>
      </c>
      <c r="AP68" s="52">
        <v>70.74487299869223</v>
      </c>
      <c r="AQ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</row>
    <row r="69" spans="2:86" ht="15" customHeight="1">
      <c r="B69" s="21" t="s">
        <v>67</v>
      </c>
      <c r="C69" s="53">
        <v>16.281885835206236</v>
      </c>
      <c r="D69" s="54"/>
      <c r="E69" s="53">
        <v>16.541296286673131</v>
      </c>
      <c r="F69" s="54"/>
      <c r="G69" s="53">
        <v>17.159320884590841</v>
      </c>
      <c r="H69" s="54"/>
      <c r="I69" s="53">
        <v>17.262733803365389</v>
      </c>
      <c r="J69" s="54"/>
      <c r="K69" s="53">
        <v>17.002967263765743</v>
      </c>
      <c r="L69" s="54"/>
      <c r="M69" s="53">
        <v>18.458039480330196</v>
      </c>
      <c r="N69" s="54"/>
      <c r="O69" s="53">
        <v>20.018336289295803</v>
      </c>
      <c r="P69" s="54"/>
      <c r="Q69" s="53">
        <v>21.191235700500954</v>
      </c>
      <c r="R69" s="54"/>
      <c r="S69" s="55">
        <v>24.16849025757578</v>
      </c>
      <c r="T69" s="54"/>
      <c r="U69" s="53">
        <v>24.438128957310617</v>
      </c>
      <c r="V69" s="54"/>
      <c r="W69" s="53">
        <v>22.80378936809597</v>
      </c>
      <c r="X69" s="54"/>
      <c r="Y69" s="53">
        <v>23.188010212092795</v>
      </c>
      <c r="Z69" s="54"/>
      <c r="AA69" s="53">
        <v>23.519382129609628</v>
      </c>
      <c r="AB69" s="54"/>
      <c r="AC69" s="56">
        <v>25.21082752818829</v>
      </c>
      <c r="AD69" s="55"/>
      <c r="AE69" s="56">
        <v>26.300955591609576</v>
      </c>
      <c r="AF69" s="55"/>
      <c r="AG69" s="56">
        <v>38.948274032663107</v>
      </c>
      <c r="AH69" s="55"/>
      <c r="AI69" s="56">
        <v>35.272989020775739</v>
      </c>
      <c r="AJ69" s="55"/>
      <c r="AK69" s="56">
        <v>31.891309006790074</v>
      </c>
      <c r="AL69" s="55"/>
      <c r="AM69" s="56">
        <v>31.928299792021146</v>
      </c>
      <c r="AN69" s="55"/>
      <c r="AO69" s="56">
        <v>32.723452771636126</v>
      </c>
      <c r="AP69" s="5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</row>
    <row r="70" spans="2:86" ht="12.75" customHeight="1">
      <c r="B70" s="21" t="s">
        <v>44</v>
      </c>
      <c r="C70" s="56">
        <v>974.85128295254833</v>
      </c>
      <c r="D70" s="50">
        <v>14.289901676686171</v>
      </c>
      <c r="E70" s="56">
        <v>1111.3400000000001</v>
      </c>
      <c r="F70" s="50">
        <v>15.004302200278339</v>
      </c>
      <c r="G70" s="56">
        <v>1002.6301790924686</v>
      </c>
      <c r="H70" s="50">
        <v>11.701252034009311</v>
      </c>
      <c r="I70" s="56">
        <v>2043.8838245128979</v>
      </c>
      <c r="J70" s="50">
        <f>I70/$I$72*100</f>
        <v>19.715871388421078</v>
      </c>
      <c r="K70" s="56">
        <v>5039.3187988402769</v>
      </c>
      <c r="L70" s="50">
        <v>38.021086869613775</v>
      </c>
      <c r="M70" s="56">
        <v>4871.1365257380676</v>
      </c>
      <c r="N70" s="50">
        <v>32.872879436673593</v>
      </c>
      <c r="O70" s="56">
        <v>4967.5266252616893</v>
      </c>
      <c r="P70" s="50">
        <v>29.937321757255837</v>
      </c>
      <c r="Q70" s="52">
        <v>6591.7294102773376</v>
      </c>
      <c r="R70" s="50">
        <v>33.867529402720685</v>
      </c>
      <c r="S70" s="52">
        <v>8044.2508631876372</v>
      </c>
      <c r="T70" s="50">
        <v>34.66784834857485</v>
      </c>
      <c r="U70" s="52">
        <v>7373.3365892217498</v>
      </c>
      <c r="V70" s="50">
        <v>30.968613365113288</v>
      </c>
      <c r="W70" s="52">
        <v>7907.5560200097798</v>
      </c>
      <c r="X70" s="50">
        <v>32.738544061611073</v>
      </c>
      <c r="Y70" s="56">
        <v>9190.7558765707363</v>
      </c>
      <c r="Z70" s="50">
        <v>34.34786873926037</v>
      </c>
      <c r="AA70" s="56">
        <v>10722.34651119682</v>
      </c>
      <c r="AB70" s="50">
        <v>36.293273098040395</v>
      </c>
      <c r="AC70" s="58">
        <v>10593.606015131154</v>
      </c>
      <c r="AD70" s="58">
        <v>32.942196895899684</v>
      </c>
      <c r="AE70" s="58">
        <v>12559.332331954885</v>
      </c>
      <c r="AF70" s="58">
        <v>34.942859150477652</v>
      </c>
      <c r="AG70" s="58">
        <v>13919.7977831647</v>
      </c>
      <c r="AH70" s="58">
        <v>31.194688700820656</v>
      </c>
      <c r="AI70" s="58">
        <v>14330.87088511856</v>
      </c>
      <c r="AJ70" s="58">
        <v>30.061271180022313</v>
      </c>
      <c r="AK70" s="58">
        <v>15496.944580328538</v>
      </c>
      <c r="AL70" s="58">
        <v>29.88543603786021</v>
      </c>
      <c r="AM70" s="58">
        <v>15974.698187864862</v>
      </c>
      <c r="AN70" s="154">
        <v>29.1356028162161</v>
      </c>
      <c r="AO70" s="58">
        <v>16847.203236901361</v>
      </c>
      <c r="AP70" s="154">
        <v>29.255127001307773</v>
      </c>
      <c r="AQ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</row>
    <row r="71" spans="2:86" ht="14.25">
      <c r="B71" s="21" t="s">
        <v>67</v>
      </c>
      <c r="C71" s="53">
        <v>2.7145756713341584</v>
      </c>
      <c r="D71" s="53"/>
      <c r="E71" s="53">
        <v>2.9200373041751568</v>
      </c>
      <c r="F71" s="53"/>
      <c r="G71" s="53">
        <v>2.2739341500105068</v>
      </c>
      <c r="H71" s="55"/>
      <c r="I71" s="53">
        <v>4.2393166042361976</v>
      </c>
      <c r="J71" s="55"/>
      <c r="K71" s="53">
        <v>10.430503904075286</v>
      </c>
      <c r="L71" s="55"/>
      <c r="M71" s="53">
        <v>9.0391022493187663</v>
      </c>
      <c r="N71" s="55"/>
      <c r="O71" s="53">
        <v>8.5537034776380896</v>
      </c>
      <c r="P71" s="55"/>
      <c r="Q71" s="53">
        <v>10.852381465334613</v>
      </c>
      <c r="R71" s="55"/>
      <c r="S71" s="55">
        <v>12.824765967207643</v>
      </c>
      <c r="T71" s="55"/>
      <c r="U71" s="53">
        <v>10.963345862492883</v>
      </c>
      <c r="V71" s="55"/>
      <c r="W71" s="53">
        <v>11.099415743883915</v>
      </c>
      <c r="X71" s="55"/>
      <c r="Y71" s="53">
        <v>12.131498487481384</v>
      </c>
      <c r="Z71" s="55"/>
      <c r="AA71" s="53">
        <v>13.398826155999496</v>
      </c>
      <c r="AB71" s="55"/>
      <c r="AC71" s="53">
        <v>12.384838242506707</v>
      </c>
      <c r="AD71" s="55"/>
      <c r="AE71" s="53">
        <v>14.126513627248169</v>
      </c>
      <c r="AF71" s="55"/>
      <c r="AG71" s="56">
        <v>17.658219415652489</v>
      </c>
      <c r="AH71" s="55"/>
      <c r="AI71" s="56">
        <v>15.161140417819615</v>
      </c>
      <c r="AJ71" s="55"/>
      <c r="AK71" s="56">
        <v>13.593262535308694</v>
      </c>
      <c r="AL71" s="55"/>
      <c r="AM71" s="56">
        <v>13.127187957654355</v>
      </c>
      <c r="AN71" s="55"/>
      <c r="AO71" s="56">
        <v>13.532129272084617</v>
      </c>
      <c r="AP71" s="5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</row>
    <row r="72" spans="2:86" ht="15.75" thickBot="1">
      <c r="B72" s="127" t="s">
        <v>45</v>
      </c>
      <c r="C72" s="128">
        <v>6821.9593458995478</v>
      </c>
      <c r="D72" s="128">
        <v>100</v>
      </c>
      <c r="E72" s="128">
        <v>7406.8089616282468</v>
      </c>
      <c r="F72" s="128">
        <v>100</v>
      </c>
      <c r="G72" s="128">
        <v>8568.5717748695297</v>
      </c>
      <c r="H72" s="128">
        <v>99.999999999999986</v>
      </c>
      <c r="I72" s="128">
        <v>10366.692824509139</v>
      </c>
      <c r="J72" s="128">
        <v>100</v>
      </c>
      <c r="K72" s="128">
        <v>13254.010376193823</v>
      </c>
      <c r="L72" s="128">
        <v>100</v>
      </c>
      <c r="M72" s="128">
        <v>14818.10114967823</v>
      </c>
      <c r="N72" s="128">
        <v>100</v>
      </c>
      <c r="O72" s="129">
        <v>16593.089607482078</v>
      </c>
      <c r="P72" s="130">
        <v>100</v>
      </c>
      <c r="Q72" s="130">
        <v>19463.272126805339</v>
      </c>
      <c r="R72" s="130">
        <v>100</v>
      </c>
      <c r="S72" s="130">
        <v>23203.778850954637</v>
      </c>
      <c r="T72" s="130">
        <v>100</v>
      </c>
      <c r="U72" s="130">
        <v>23809.062751023746</v>
      </c>
      <c r="V72" s="130">
        <v>100</v>
      </c>
      <c r="W72" s="130">
        <v>24153.658162465781</v>
      </c>
      <c r="X72" s="130">
        <v>100</v>
      </c>
      <c r="Y72" s="130">
        <v>26757.863628567735</v>
      </c>
      <c r="Z72" s="130">
        <v>100</v>
      </c>
      <c r="AA72" s="130">
        <v>29543.619508309814</v>
      </c>
      <c r="AB72" s="130">
        <v>100</v>
      </c>
      <c r="AC72" s="130">
        <v>32158.164947553152</v>
      </c>
      <c r="AD72" s="130">
        <v>100</v>
      </c>
      <c r="AE72" s="130">
        <v>35942.486211186901</v>
      </c>
      <c r="AF72" s="130">
        <v>99.999999999999986</v>
      </c>
      <c r="AG72" s="130">
        <v>44622.332720372702</v>
      </c>
      <c r="AH72" s="130">
        <v>99.999999999999986</v>
      </c>
      <c r="AI72" s="130">
        <v>47672.205208149557</v>
      </c>
      <c r="AJ72" s="130">
        <v>99.999999999999986</v>
      </c>
      <c r="AK72" s="130">
        <v>51854.503848283537</v>
      </c>
      <c r="AL72" s="130">
        <v>99.999999999999986</v>
      </c>
      <c r="AM72" s="130">
        <v>54828.788985871855</v>
      </c>
      <c r="AN72" s="130">
        <f>+AN70+AN68</f>
        <v>100</v>
      </c>
      <c r="AO72" s="130">
        <v>57587.182021627363</v>
      </c>
      <c r="AP72" s="130">
        <v>99.999999999999986</v>
      </c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</row>
    <row r="73" spans="2:86" ht="7.5" customHeight="1" thickTop="1">
      <c r="C73" s="57"/>
      <c r="D73" s="53"/>
      <c r="E73" s="58"/>
      <c r="F73" s="58"/>
      <c r="G73" s="59"/>
      <c r="H73" s="60"/>
      <c r="I73" s="59"/>
      <c r="J73" s="60"/>
      <c r="K73" s="61"/>
      <c r="L73" s="62"/>
      <c r="M73" s="61"/>
      <c r="N73" s="62"/>
      <c r="O73" s="83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</row>
    <row r="74" spans="2:86" ht="14.25">
      <c r="B74" s="9" t="s">
        <v>66</v>
      </c>
      <c r="C74" s="63">
        <v>18.996461506540392</v>
      </c>
      <c r="D74" s="64"/>
      <c r="E74" s="63">
        <v>19.461333590848287</v>
      </c>
      <c r="F74" s="64"/>
      <c r="G74" s="63">
        <v>19.433255034601345</v>
      </c>
      <c r="H74" s="63"/>
      <c r="I74" s="63">
        <v>21.502050407601583</v>
      </c>
      <c r="J74" s="63"/>
      <c r="K74" s="63">
        <v>27.433471167841045</v>
      </c>
      <c r="L74" s="63"/>
      <c r="M74" s="63">
        <v>27.497141729648959</v>
      </c>
      <c r="N74" s="65"/>
      <c r="O74" s="63">
        <v>28.572039766933887</v>
      </c>
      <c r="P74" s="65"/>
      <c r="Q74" s="63">
        <v>32.043617165835563</v>
      </c>
      <c r="R74" s="65"/>
      <c r="S74" s="132">
        <v>36.993256224783423</v>
      </c>
      <c r="T74" s="65"/>
      <c r="U74" s="116">
        <v>35.401474819803497</v>
      </c>
      <c r="V74" s="65"/>
      <c r="W74" s="116">
        <v>33.903205111979887</v>
      </c>
      <c r="X74" s="65"/>
      <c r="Y74" s="116">
        <v>35.319508699574179</v>
      </c>
      <c r="Z74" s="65"/>
      <c r="AA74" s="116">
        <v>36.918208285609126</v>
      </c>
      <c r="AB74" s="65"/>
      <c r="AC74" s="116">
        <v>37.595665770695</v>
      </c>
      <c r="AD74" s="65"/>
      <c r="AE74" s="116">
        <v>40.427469218857745</v>
      </c>
      <c r="AF74" s="65"/>
      <c r="AG74" s="116">
        <v>56.606493448315597</v>
      </c>
      <c r="AH74" s="65"/>
      <c r="AI74" s="116">
        <v>50.434129438595356</v>
      </c>
      <c r="AJ74" s="65"/>
      <c r="AK74" s="116">
        <v>45.48457154209877</v>
      </c>
      <c r="AL74" s="65"/>
      <c r="AM74" s="116">
        <v>45.0554877496755</v>
      </c>
      <c r="AN74" s="65"/>
      <c r="AO74" s="116">
        <v>46.255582043720736</v>
      </c>
      <c r="AP74" s="6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</row>
    <row r="75" spans="2:86" ht="6.75" customHeight="1" thickBot="1">
      <c r="B75" s="66"/>
      <c r="C75" s="67"/>
      <c r="D75" s="68"/>
      <c r="E75" s="67"/>
      <c r="F75" s="68"/>
      <c r="G75" s="69"/>
      <c r="H75" s="69"/>
      <c r="I75" s="69"/>
      <c r="J75" s="69"/>
      <c r="K75" s="69" t="s">
        <v>3</v>
      </c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R75" s="142"/>
      <c r="AS75" s="142"/>
    </row>
    <row r="76" spans="2:86" ht="6.75" customHeight="1">
      <c r="C76" s="70"/>
      <c r="D76" s="71"/>
      <c r="E76" s="70"/>
      <c r="F76" s="71"/>
      <c r="G76" s="72"/>
      <c r="H76" s="72"/>
      <c r="I76" s="72"/>
      <c r="J76" s="72"/>
      <c r="K76" s="72"/>
      <c r="L76" s="72"/>
      <c r="M76" s="72"/>
      <c r="N76" s="72"/>
    </row>
    <row r="77" spans="2:86">
      <c r="B77" s="73" t="s">
        <v>46</v>
      </c>
      <c r="C77" s="74"/>
      <c r="D77" s="6"/>
      <c r="E77" s="74"/>
      <c r="F77" s="75"/>
      <c r="G77" s="74"/>
      <c r="H77" s="76"/>
      <c r="I77" s="74"/>
      <c r="J77" s="76"/>
      <c r="K77" s="74"/>
      <c r="L77" s="76"/>
      <c r="M77" s="74"/>
      <c r="N77" s="76"/>
      <c r="Z77" s="74"/>
    </row>
    <row r="78" spans="2:86">
      <c r="B78" s="73" t="s">
        <v>71</v>
      </c>
      <c r="C78" s="77"/>
      <c r="D78" s="6"/>
      <c r="F78" s="78"/>
      <c r="G78" s="79"/>
      <c r="H78" s="76"/>
      <c r="I78" s="76"/>
      <c r="J78" s="76"/>
      <c r="K78" s="76"/>
      <c r="L78" s="76"/>
      <c r="M78" s="76"/>
      <c r="N78" s="76"/>
      <c r="Y78" s="141"/>
      <c r="Z78" s="142"/>
      <c r="AJ78" s="135"/>
      <c r="AL78" s="135"/>
      <c r="AN78" s="135"/>
      <c r="AP78" s="135"/>
    </row>
    <row r="79" spans="2:86">
      <c r="B79" s="73" t="s">
        <v>57</v>
      </c>
      <c r="K79" s="1"/>
      <c r="M79" s="1"/>
      <c r="N79" s="1"/>
      <c r="Y79" s="141"/>
      <c r="AC79" s="135"/>
      <c r="AE79" s="135"/>
      <c r="AG79" s="135"/>
      <c r="AI79" s="135"/>
      <c r="AK79" s="135"/>
      <c r="AM79" s="135"/>
    </row>
    <row r="80" spans="2:86">
      <c r="B80" s="73" t="s">
        <v>69</v>
      </c>
      <c r="K80" s="1"/>
      <c r="M80" s="1"/>
      <c r="N80" s="1"/>
      <c r="Y80" s="141"/>
    </row>
    <row r="81" spans="2:41">
      <c r="B81" s="73"/>
      <c r="K81" s="76"/>
      <c r="M81" s="1"/>
      <c r="N81" s="1"/>
      <c r="Y81" s="141"/>
    </row>
    <row r="82" spans="2:41" ht="15">
      <c r="B82" s="73" t="s">
        <v>72</v>
      </c>
      <c r="E82" s="145"/>
      <c r="F82" s="146"/>
      <c r="G82" s="147"/>
      <c r="H82" s="148"/>
      <c r="I82" s="149"/>
      <c r="J82" s="150"/>
      <c r="K82" s="147"/>
      <c r="L82" s="151"/>
      <c r="M82" s="146"/>
      <c r="N82" s="146"/>
      <c r="O82" s="146"/>
      <c r="P82" s="146"/>
      <c r="Q82" s="146"/>
      <c r="R82" s="146"/>
      <c r="S82" s="145"/>
    </row>
    <row r="83" spans="2:41">
      <c r="B83" s="161" t="s">
        <v>50</v>
      </c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07"/>
      <c r="AE83" s="136"/>
      <c r="AG83" s="136"/>
      <c r="AI83" s="136"/>
      <c r="AK83" s="136"/>
      <c r="AM83" s="136"/>
    </row>
    <row r="84" spans="2:41" ht="15">
      <c r="C84" s="108"/>
      <c r="D84" s="108"/>
      <c r="E84" s="108"/>
      <c r="F84" s="108"/>
      <c r="G84" s="108"/>
      <c r="H84" s="108"/>
      <c r="I84" s="108"/>
      <c r="J84" s="108"/>
      <c r="K84" s="106"/>
      <c r="L84" s="106"/>
      <c r="M84" s="106"/>
      <c r="N84" s="106"/>
      <c r="O84" s="106"/>
      <c r="P84" s="106"/>
      <c r="Q84" s="106"/>
      <c r="R84" s="106"/>
      <c r="S84" s="109"/>
      <c r="T84" s="109"/>
      <c r="U84" s="109"/>
      <c r="V84" s="109"/>
      <c r="W84" s="109"/>
      <c r="X84" s="2"/>
      <c r="AO84" s="136"/>
    </row>
  </sheetData>
  <mergeCells count="53">
    <mergeCell ref="B11:AR11"/>
    <mergeCell ref="B12:AR12"/>
    <mergeCell ref="B13:AR13"/>
    <mergeCell ref="AO15:AP15"/>
    <mergeCell ref="AO66:AP66"/>
    <mergeCell ref="B6:AR6"/>
    <mergeCell ref="B7:AR7"/>
    <mergeCell ref="B8:AR8"/>
    <mergeCell ref="B9:AR9"/>
    <mergeCell ref="B10:AR10"/>
    <mergeCell ref="AM15:AN15"/>
    <mergeCell ref="AM66:AN66"/>
    <mergeCell ref="AK15:AL15"/>
    <mergeCell ref="AK66:AL66"/>
    <mergeCell ref="AI15:AJ15"/>
    <mergeCell ref="AI66:AJ66"/>
    <mergeCell ref="Y66:Z66"/>
    <mergeCell ref="AA66:AB66"/>
    <mergeCell ref="AC66:AD66"/>
    <mergeCell ref="AE66:AF66"/>
    <mergeCell ref="AE15:AF15"/>
    <mergeCell ref="AC15:AD15"/>
    <mergeCell ref="AG15:AH15"/>
    <mergeCell ref="AG66:AH66"/>
    <mergeCell ref="B83:L83"/>
    <mergeCell ref="M66:N66"/>
    <mergeCell ref="O66:P66"/>
    <mergeCell ref="Q66:R66"/>
    <mergeCell ref="S66:T66"/>
    <mergeCell ref="B66:B67"/>
    <mergeCell ref="C66:D66"/>
    <mergeCell ref="E66:F66"/>
    <mergeCell ref="G66:H66"/>
    <mergeCell ref="I66:J66"/>
    <mergeCell ref="K66:L66"/>
    <mergeCell ref="U15:V15"/>
    <mergeCell ref="W15:X15"/>
    <mergeCell ref="Y15:Z15"/>
    <mergeCell ref="AA15:AB15"/>
    <mergeCell ref="U66:V66"/>
    <mergeCell ref="W66:X66"/>
    <mergeCell ref="Q15:R15"/>
    <mergeCell ref="S15:T15"/>
    <mergeCell ref="C14:D14"/>
    <mergeCell ref="E14:F14"/>
    <mergeCell ref="B15:B16"/>
    <mergeCell ref="C15:D15"/>
    <mergeCell ref="E15:F15"/>
    <mergeCell ref="G15:H15"/>
    <mergeCell ref="I15:J15"/>
    <mergeCell ref="K15:L15"/>
    <mergeCell ref="M15:N15"/>
    <mergeCell ref="O15:P15"/>
  </mergeCells>
  <pageMargins left="0.23622047244094491" right="0.19685039370078741" top="0.23622047244094491" bottom="0.15748031496062992" header="0.23622047244094491" footer="0.15748031496062992"/>
  <pageSetup scale="65" orientation="landscape" r:id="rId1"/>
  <headerFooter alignWithMargins="0"/>
  <ignoredErrors>
    <ignoredError sqref="AC15 AE15 AG15 AI15 AK15 AM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GRANDES ACREEDORES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rmedina</dc:creator>
  <cp:lastModifiedBy>Pedro Manuel Joaquin Federico</cp:lastModifiedBy>
  <cp:lastPrinted>2011-08-15T17:54:00Z</cp:lastPrinted>
  <dcterms:created xsi:type="dcterms:W3CDTF">2011-02-03T16:19:42Z</dcterms:created>
  <dcterms:modified xsi:type="dcterms:W3CDTF">2025-02-04T23:26:42Z</dcterms:modified>
</cp:coreProperties>
</file>